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https://stateofwa-my.sharepoint.com/personal/steve_johnson_crab_wa_gov/Documents/Documents/Worksheets 23-25/SW/"/>
    </mc:Choice>
  </mc:AlternateContent>
  <xr:revisionPtr revIDLastSave="392" documentId="8_{8A2746E9-ED97-4BE3-AC78-5A8A758497AC}" xr6:coauthVersionLast="47" xr6:coauthVersionMax="47" xr10:uidLastSave="{C9571FC6-2DAB-4E0A-ADDF-72C84669A165}"/>
  <bookViews>
    <workbookView xWindow="-110" yWindow="-110" windowWidth="38620" windowHeight="21100" activeTab="3" xr2:uid="{00000000-000D-0000-FFFF-FFFF00000000}"/>
  </bookViews>
  <sheets>
    <sheet name="BR Summary" sheetId="6" r:id="rId1"/>
    <sheet name="Suff Rating" sheetId="13" r:id="rId2"/>
    <sheet name="Local Significance" sheetId="12" r:id="rId3"/>
    <sheet name="BR Rehab." sheetId="7" r:id="rId4"/>
  </sheets>
  <definedNames>
    <definedName name="_xlnm.Print_Area" localSheetId="3">'BR Rehab.'!$A$1:$K$58</definedName>
    <definedName name="_xlnm.Print_Area" localSheetId="0">'BR Summary'!$B$3:$N$59</definedName>
    <definedName name="_xlnm.Print_Area" localSheetId="2">'Local Significance'!$B$3:$L$38</definedName>
    <definedName name="_xlnm.Print_Area" localSheetId="1">'Suff Rating'!$B$3:$K$23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8" i="7" l="1"/>
  <c r="H22" i="13"/>
  <c r="F9" i="13" s="1"/>
  <c r="J15" i="12" l="1"/>
  <c r="J14" i="12"/>
  <c r="J11" i="12"/>
  <c r="J9" i="12"/>
  <c r="J7" i="12"/>
  <c r="J10" i="12"/>
  <c r="J36" i="12" l="1"/>
  <c r="I49" i="6" l="1"/>
  <c r="K34" i="6"/>
  <c r="K37" i="6"/>
  <c r="I42" i="6"/>
  <c r="E23" i="7"/>
  <c r="E22" i="7"/>
  <c r="E21" i="7"/>
  <c r="E20" i="7"/>
  <c r="E19" i="7"/>
  <c r="J51" i="7"/>
  <c r="J50" i="7"/>
  <c r="J49" i="7"/>
  <c r="J48" i="7"/>
  <c r="J47" i="7"/>
  <c r="D11" i="7"/>
  <c r="D10" i="7"/>
  <c r="D9" i="7"/>
  <c r="I12" i="7"/>
  <c r="I11" i="7"/>
  <c r="I10" i="7"/>
  <c r="I9" i="7"/>
  <c r="H38" i="7"/>
  <c r="H37" i="7"/>
  <c r="H36" i="7"/>
  <c r="H35" i="7"/>
  <c r="H34" i="7"/>
  <c r="H33" i="7"/>
  <c r="H32" i="7"/>
  <c r="K26" i="6" l="1"/>
  <c r="C87" i="12" l="1"/>
  <c r="C85" i="12" s="1"/>
  <c r="F89" i="12"/>
  <c r="F92" i="12" s="1"/>
  <c r="H89" i="12"/>
  <c r="H92" i="12" s="1"/>
  <c r="J89" i="12"/>
  <c r="J92" i="12" s="1"/>
  <c r="K96" i="12" l="1"/>
  <c r="C86" i="12"/>
  <c r="H29" i="6" l="1"/>
  <c r="E10" i="7"/>
  <c r="E11" i="7"/>
  <c r="F19" i="7"/>
  <c r="F20" i="7"/>
  <c r="F21" i="7"/>
  <c r="F22" i="7"/>
  <c r="F23" i="7"/>
  <c r="J9" i="7"/>
  <c r="J10" i="7"/>
  <c r="J11" i="7"/>
  <c r="J12" i="7"/>
  <c r="E9" i="7"/>
  <c r="I38" i="7"/>
  <c r="I34" i="7"/>
  <c r="K51" i="7"/>
  <c r="E51" i="7"/>
  <c r="F51" i="7" s="1"/>
  <c r="I32" i="7"/>
  <c r="I33" i="7"/>
  <c r="I35" i="7"/>
  <c r="I36" i="7"/>
  <c r="I37" i="7"/>
  <c r="E47" i="7"/>
  <c r="F47" i="7" s="1"/>
  <c r="K47" i="7"/>
  <c r="E48" i="7"/>
  <c r="F48" i="7" s="1"/>
  <c r="K48" i="7"/>
  <c r="E49" i="7"/>
  <c r="F49" i="7" s="1"/>
  <c r="K49" i="7"/>
  <c r="E50" i="7"/>
  <c r="F50" i="7" s="1"/>
  <c r="K50" i="7"/>
  <c r="F52" i="7" l="1"/>
  <c r="D53" i="7" s="1"/>
  <c r="K52" i="7"/>
  <c r="I55" i="7" s="1"/>
  <c r="K39" i="6" s="1"/>
  <c r="J13" i="7"/>
  <c r="H13" i="7" s="1"/>
  <c r="K35" i="6" s="1"/>
  <c r="I39" i="7"/>
  <c r="G40" i="7" s="1"/>
  <c r="E12" i="7"/>
  <c r="D13" i="7" s="1"/>
  <c r="F24" i="7"/>
  <c r="E25" i="7" s="1"/>
  <c r="K36" i="6" s="1"/>
  <c r="H49" i="6"/>
  <c r="K38" i="6" l="1"/>
  <c r="K42" i="6" s="1"/>
  <c r="K45" i="6"/>
  <c r="K29" i="6" l="1"/>
  <c r="M10" i="6" l="1"/>
  <c r="K49" i="6" l="1"/>
</calcChain>
</file>

<file path=xl/sharedStrings.xml><?xml version="1.0" encoding="utf-8"?>
<sst xmlns="http://schemas.openxmlformats.org/spreadsheetml/2006/main" count="176" uniqueCount="148">
  <si>
    <t>County:</t>
  </si>
  <si>
    <t>Project Name:</t>
  </si>
  <si>
    <t>Possible</t>
  </si>
  <si>
    <t xml:space="preserve"> Points:</t>
  </si>
  <si>
    <t>Subtotal</t>
  </si>
  <si>
    <t>(possible)</t>
  </si>
  <si>
    <t>Rating points may be assigned only to the extent that the deficient condition will be improved.</t>
  </si>
  <si>
    <t xml:space="preserve"> </t>
  </si>
  <si>
    <t>Points</t>
  </si>
  <si>
    <t>Accident History (25 Points Max.)</t>
  </si>
  <si>
    <t>Accident history for the three most recent consecutive years.</t>
  </si>
  <si>
    <t>Property</t>
  </si>
  <si>
    <t>Damage</t>
  </si>
  <si>
    <t>Year</t>
  </si>
  <si>
    <t>Only</t>
  </si>
  <si>
    <t>Injury</t>
  </si>
  <si>
    <t>Fatal</t>
  </si>
  <si>
    <t xml:space="preserve">SUBTOTALS: </t>
  </si>
  <si>
    <t>x 1</t>
  </si>
  <si>
    <t>x 2</t>
  </si>
  <si>
    <t>x 5</t>
  </si>
  <si>
    <t>TOTAL  =</t>
  </si>
  <si>
    <t>+</t>
  </si>
  <si>
    <t>ACCIDENT HISTORY RATING</t>
  </si>
  <si>
    <t>(from Total above)</t>
  </si>
  <si>
    <t>For Structural Rating of stand alone bridge projects use the following formula:</t>
  </si>
  <si>
    <t>Lifeline Route</t>
  </si>
  <si>
    <t>Utility Crossing</t>
  </si>
  <si>
    <t>&gt;8</t>
  </si>
  <si>
    <t>Seismic Retrofit:</t>
  </si>
  <si>
    <t>% of pier</t>
  </si>
  <si>
    <t>Available</t>
  </si>
  <si>
    <t xml:space="preserve">Assigned </t>
  </si>
  <si>
    <t>% of Columns</t>
  </si>
  <si>
    <t>&lt;25%</t>
  </si>
  <si>
    <t>&lt;10%</t>
  </si>
  <si>
    <t>25% - 50%</t>
  </si>
  <si>
    <t>10% - 24%</t>
  </si>
  <si>
    <t>&gt;50%</t>
  </si>
  <si>
    <t>Add / Replace Guardrail:</t>
  </si>
  <si>
    <t>Anchors only</t>
  </si>
  <si>
    <t>Anchors and posts</t>
  </si>
  <si>
    <t>Upgrade terminal ends</t>
  </si>
  <si>
    <t>Rail only</t>
  </si>
  <si>
    <t xml:space="preserve">Replace entire system </t>
  </si>
  <si>
    <t>Guardrail Points:</t>
  </si>
  <si>
    <t>Add Pedestrian / Bike Facilities</t>
  </si>
  <si>
    <t>Provide one bike lane</t>
  </si>
  <si>
    <t>Provide two bike lanes (each side)</t>
  </si>
  <si>
    <t>Provide one bike lane, one sidewalk</t>
  </si>
  <si>
    <t>Provide two bike lanes, sidewalks (each side)</t>
  </si>
  <si>
    <t>Pedestriam undercrossing</t>
  </si>
  <si>
    <t>Bike/Pedestrian separate structure (one side)</t>
  </si>
  <si>
    <t>Bike/Pedestrian separate structure (two sides)</t>
  </si>
  <si>
    <t>Bike / Ped Points</t>
  </si>
  <si>
    <t xml:space="preserve">Miles* to  </t>
  </si>
  <si>
    <t xml:space="preserve">Number  </t>
  </si>
  <si>
    <t>Alternate</t>
  </si>
  <si>
    <t>of Utilities</t>
  </si>
  <si>
    <t>Route</t>
  </si>
  <si>
    <t>&lt;2</t>
  </si>
  <si>
    <t>2 - 4</t>
  </si>
  <si>
    <t>4 - 6</t>
  </si>
  <si>
    <t>6 - 8</t>
  </si>
  <si>
    <t>Utility Points</t>
  </si>
  <si>
    <t>* Round to nearest 0.5 miles</t>
  </si>
  <si>
    <t>Lifeline Points</t>
  </si>
  <si>
    <t>Assigned</t>
  </si>
  <si>
    <t>Road Log Number</t>
  </si>
  <si>
    <t>Total Rehabilitation Points</t>
  </si>
  <si>
    <t>(check one)</t>
  </si>
  <si>
    <t>CAP Retrofit Points:</t>
  </si>
  <si>
    <t>COLUMN Retrofit Points:</t>
  </si>
  <si>
    <t>TOTAL RATING</t>
  </si>
  <si>
    <t>caps to be rebuilt:</t>
  </si>
  <si>
    <t>to be Retrofitted</t>
  </si>
  <si>
    <t>Bridge Rehabiltation Rating</t>
  </si>
  <si>
    <t>FED F/C</t>
  </si>
  <si>
    <t>=</t>
  </si>
  <si>
    <t>Sufficiancy Rating For 
Bridge Replacement:</t>
  </si>
  <si>
    <t>miles in 1 / 100s</t>
  </si>
  <si>
    <t>Project Length</t>
  </si>
  <si>
    <t>Total Local SignificancePoints:</t>
  </si>
  <si>
    <t>LOCAL SIGNIFICANCE</t>
  </si>
  <si>
    <r>
      <t>BR</t>
    </r>
    <r>
      <rPr>
        <b/>
        <sz val="12"/>
        <rFont val="MS Sans Serif"/>
        <family val="2"/>
      </rPr>
      <t xml:space="preserve"> PROJECT SUBMITTAL</t>
    </r>
  </si>
  <si>
    <t>BRIDGE RATING SUMMARY:</t>
  </si>
  <si>
    <t>(Click on underlined text to input project data)</t>
  </si>
  <si>
    <t>(assigned)</t>
  </si>
  <si>
    <t>BR Replacement Proposals below design standards require WSDOT deviation approval.</t>
  </si>
  <si>
    <t>Bridge Replacement</t>
  </si>
  <si>
    <t>Score for Replacement</t>
  </si>
  <si>
    <t>Suff. Rating</t>
  </si>
  <si>
    <t>SW Region</t>
  </si>
  <si>
    <t>FA</t>
  </si>
  <si>
    <t>SA</t>
  </si>
  <si>
    <t>Select ONE</t>
  </si>
  <si>
    <t>FA - Federal funds secured for project</t>
  </si>
  <si>
    <t>SA - (Stand Alone) - no federal funding</t>
  </si>
  <si>
    <t>SUFFICIENCY RATING SCORE (bridge replacement)</t>
  </si>
  <si>
    <t>BRIDGE REHABILITATION SCORE (rehab only- not replacement)</t>
  </si>
  <si>
    <t>Sufficiency Rating score</t>
  </si>
  <si>
    <t>Replacement</t>
  </si>
  <si>
    <t>Rehab</t>
  </si>
  <si>
    <t>x</t>
  </si>
  <si>
    <t>(Maximum 75 points)</t>
  </si>
  <si>
    <t>Bridge Rehab:</t>
  </si>
  <si>
    <t>Seismic Pier Cap retrofit</t>
  </si>
  <si>
    <t>Seismic Column retrofit</t>
  </si>
  <si>
    <t>Add/Replace Guardrail</t>
  </si>
  <si>
    <t>Add Pedestrian/Bike facilities</t>
  </si>
  <si>
    <t>Utility Crossing upgrade</t>
  </si>
  <si>
    <t>Lifeline Route emphasis</t>
  </si>
  <si>
    <t>(max points)</t>
  </si>
  <si>
    <t>Local Significance Points</t>
  </si>
  <si>
    <t>Load rated / Posted structure</t>
  </si>
  <si>
    <t>Emergency Response / critical route</t>
  </si>
  <si>
    <t>Unique detour situation (i.e. railroad) (please describe)</t>
  </si>
  <si>
    <t>Resource/industrial access route</t>
  </si>
  <si>
    <t>Fish passage Full barrier</t>
  </si>
  <si>
    <t>Fish passage Partial barrier</t>
  </si>
  <si>
    <t>10 pts</t>
  </si>
  <si>
    <t>5 pts</t>
  </si>
  <si>
    <t>4 pts</t>
  </si>
  <si>
    <t>3 pts</t>
  </si>
  <si>
    <t>8 pts</t>
  </si>
  <si>
    <t>Maximum 20 points</t>
  </si>
  <si>
    <t>Fish passage barrier condition (select only one)</t>
  </si>
  <si>
    <t>Describe detour situation, or additional explanation to support local significance points</t>
  </si>
  <si>
    <t>Check the boxes that apply, provide explanation as needed below</t>
  </si>
  <si>
    <t>Bridge Replacement Structural Condition ( 80 Points Max.)</t>
  </si>
  <si>
    <t>100-Sufficiency Rating</t>
  </si>
  <si>
    <t xml:space="preserve">NOTE - Do we want to add a multiplier on the straight (100 - Suff Rating) score?  </t>
  </si>
  <si>
    <t>We are capping the score at 80 points - but the only way to receive the full points is to have a Suff Rating score of 20 or less.</t>
  </si>
  <si>
    <t>I am suggesting a 75 max score for Rehab projects (should we go lower?)</t>
  </si>
  <si>
    <t>It may be easier to reach a higher Rehab score than the Replacement score (unless we include a multiplier for suff rating)</t>
  </si>
  <si>
    <t>NOTE - Do we want to add more Local Significance point generator selections?</t>
  </si>
  <si>
    <t>EG - we could include bridge usage (based on road classification, and/or truck route classification?)</t>
  </si>
  <si>
    <t>we could add a box for any record of accidents actually at/on the bridge?</t>
  </si>
  <si>
    <t>we could add a box for geometric concerns (i.e. narrow, no shoulder, speed reduction issue such as vertical curve, etc)?</t>
  </si>
  <si>
    <t>NOTE - This is the Rehab scoring consideration for the PS region</t>
  </si>
  <si>
    <t>Do we want to edit any of these scoring generators?</t>
  </si>
  <si>
    <t>Do we want to ADD any scoring generator?</t>
  </si>
  <si>
    <t>I am currently setting the max Rehab score as SLIGHTLY less than replacement.  Do we want to modify this?</t>
  </si>
  <si>
    <t>Make Rehab the same score?  Or MUCH lower score?</t>
  </si>
  <si>
    <t>Do we want to change the max scoring balance on any of these factors?</t>
  </si>
  <si>
    <t>maybe emphasize seismic retrofit more?  Etc</t>
  </si>
  <si>
    <t>Score for Replacement (sufficiency rating) OR Rehabilitation (not both).  Include Local Significance points for either</t>
  </si>
  <si>
    <t>However, we definitely want to allow the lowest sufficiency rating score to rank highest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</si>
</sst>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#"/>
    <numFmt numFmtId="165" formatCode="yyyy"/>
  </numFmts>
  <fonts count="64" x14ac:knownFonts="1">
    <font>
      <sz val="10"/>
      <name val="MS Sans Serif"/>
    </font>
    <font>
      <b/>
      <sz val="10"/>
      <name val="MS Sans Serif"/>
    </font>
    <font>
      <sz val="10"/>
      <name val="MS Sans Serif"/>
      <family val="2"/>
    </font>
    <font>
      <u/>
      <sz val="10"/>
      <name val="MS Sans Serif"/>
      <family val="2"/>
    </font>
    <font>
      <u/>
      <sz val="10"/>
      <name val="Arial"/>
      <family val="2"/>
    </font>
    <font>
      <sz val="10"/>
      <name val="Arial"/>
      <family val="2"/>
    </font>
    <font>
      <b/>
      <u/>
      <sz val="10"/>
      <name val="MS Sans Serif"/>
      <family val="2"/>
    </font>
    <font>
      <u/>
      <sz val="10"/>
      <name val="MS Sans Serif"/>
      <family val="2"/>
    </font>
    <font>
      <b/>
      <sz val="10"/>
      <name val="MS Sans Serif"/>
      <family val="2"/>
    </font>
    <font>
      <sz val="10"/>
      <name val="MS Sans Serif"/>
      <family val="2"/>
    </font>
    <font>
      <b/>
      <sz val="18"/>
      <name val="MS Sans Serif"/>
      <family val="2"/>
    </font>
    <font>
      <b/>
      <sz val="10"/>
      <name val="Arial"/>
      <family val="2"/>
    </font>
    <font>
      <b/>
      <sz val="10"/>
      <color indexed="61"/>
      <name val="MS Sans Serif"/>
      <family val="2"/>
    </font>
    <font>
      <sz val="10"/>
      <color indexed="61"/>
      <name val="MS Sans Serif"/>
      <family val="2"/>
    </font>
    <font>
      <sz val="10"/>
      <name val="Arial"/>
      <family val="2"/>
    </font>
    <font>
      <sz val="12"/>
      <name val="MS Sans Serif"/>
      <family val="2"/>
    </font>
    <font>
      <sz val="10"/>
      <color indexed="10"/>
      <name val="MS Sans Serif"/>
      <family val="2"/>
    </font>
    <font>
      <sz val="10"/>
      <name val="MS Sans Serif"/>
      <family val="2"/>
    </font>
    <font>
      <sz val="8"/>
      <name val="MS Sans Serif"/>
      <family val="2"/>
    </font>
    <font>
      <b/>
      <u/>
      <sz val="8"/>
      <name val="MS Sans Serif"/>
      <family val="2"/>
    </font>
    <font>
      <b/>
      <sz val="10"/>
      <color indexed="10"/>
      <name val="MS Sans Serif"/>
      <family val="2"/>
    </font>
    <font>
      <sz val="8"/>
      <name val="Arial"/>
      <family val="2"/>
    </font>
    <font>
      <u/>
      <sz val="8"/>
      <name val="Arial"/>
      <family val="2"/>
    </font>
    <font>
      <sz val="8"/>
      <name val="MS Sans Serif"/>
      <family val="2"/>
    </font>
    <font>
      <u/>
      <sz val="8"/>
      <name val="MS Sans Serif"/>
      <family val="2"/>
    </font>
    <font>
      <u/>
      <sz val="7.5"/>
      <color indexed="12"/>
      <name val="MS Sans Serif"/>
      <family val="2"/>
    </font>
    <font>
      <b/>
      <sz val="10"/>
      <color indexed="11"/>
      <name val="MS Sans Serif"/>
      <family val="2"/>
    </font>
    <font>
      <sz val="10"/>
      <color indexed="9"/>
      <name val="Arial"/>
      <family val="2"/>
    </font>
    <font>
      <u/>
      <sz val="10"/>
      <name val="Arial"/>
      <family val="2"/>
    </font>
    <font>
      <sz val="10"/>
      <color indexed="9"/>
      <name val="MS Sans Serif"/>
      <family val="2"/>
    </font>
    <font>
      <b/>
      <u/>
      <sz val="10"/>
      <color indexed="12"/>
      <name val="MS Sans Serif"/>
      <family val="2"/>
    </font>
    <font>
      <b/>
      <u/>
      <sz val="10"/>
      <color indexed="12"/>
      <name val="MS Sans Serif"/>
      <family val="2"/>
    </font>
    <font>
      <b/>
      <u/>
      <sz val="12"/>
      <color indexed="10"/>
      <name val="MS Sans Serif"/>
      <family val="2"/>
    </font>
    <font>
      <sz val="6"/>
      <name val="MS Sans Serif"/>
      <family val="2"/>
    </font>
    <font>
      <sz val="10"/>
      <name val="MS Sans Serif"/>
      <family val="2"/>
    </font>
    <font>
      <b/>
      <sz val="14"/>
      <name val="MS Sans Serif"/>
      <family val="2"/>
    </font>
    <font>
      <b/>
      <u/>
      <sz val="8"/>
      <name val="MS Sans Serif"/>
      <family val="2"/>
    </font>
    <font>
      <sz val="6"/>
      <color indexed="14"/>
      <name val="MS Sans Serif"/>
      <family val="2"/>
    </font>
    <font>
      <sz val="10"/>
      <color indexed="47"/>
      <name val="MS Sans Serif"/>
      <family val="2"/>
    </font>
    <font>
      <u/>
      <sz val="10"/>
      <color indexed="47"/>
      <name val="MS Sans Serif"/>
      <family val="2"/>
    </font>
    <font>
      <sz val="9"/>
      <name val="MS Sans Serif"/>
      <family val="2"/>
    </font>
    <font>
      <u/>
      <sz val="10"/>
      <color indexed="12"/>
      <name val="MS Sans Serif"/>
      <family val="2"/>
    </font>
    <font>
      <b/>
      <sz val="12"/>
      <color indexed="10"/>
      <name val="MS Sans Serif"/>
      <family val="2"/>
    </font>
    <font>
      <b/>
      <u/>
      <sz val="10"/>
      <color indexed="12"/>
      <name val="MS Sans Serif"/>
    </font>
    <font>
      <sz val="12"/>
      <color rgb="FFFF0000"/>
      <name val="MS Sans Serif"/>
      <family val="2"/>
    </font>
    <font>
      <sz val="10"/>
      <name val="MS Sans Serif"/>
    </font>
    <font>
      <u/>
      <sz val="12"/>
      <name val="MS Sans Serif"/>
      <family val="2"/>
    </font>
    <font>
      <b/>
      <u/>
      <sz val="7.5"/>
      <color indexed="12"/>
      <name val="MS Sans Serif"/>
    </font>
    <font>
      <b/>
      <sz val="12"/>
      <name val="MS Sans Serif"/>
      <family val="2"/>
    </font>
    <font>
      <sz val="10"/>
      <color theme="0" tint="-0.14999847407452621"/>
      <name val="Arial"/>
      <family val="2"/>
    </font>
    <font>
      <b/>
      <sz val="14"/>
      <color indexed="12"/>
      <name val="Arial"/>
      <family val="2"/>
    </font>
    <font>
      <b/>
      <sz val="12"/>
      <color indexed="12"/>
      <name val="MS Sans Serif"/>
    </font>
    <font>
      <sz val="8"/>
      <name val="MS Sans Serif"/>
    </font>
    <font>
      <b/>
      <sz val="8"/>
      <color rgb="FFFF0000"/>
      <name val="MS Sans Serif"/>
    </font>
    <font>
      <b/>
      <u/>
      <sz val="8"/>
      <color indexed="12"/>
      <name val="MS Sans Serif"/>
      <family val="2"/>
    </font>
    <font>
      <b/>
      <sz val="10"/>
      <color rgb="FFFF0000"/>
      <name val="MS Sans Serif"/>
    </font>
    <font>
      <b/>
      <sz val="10"/>
      <color rgb="FFFF0000"/>
      <name val="Arial"/>
      <family val="2"/>
    </font>
    <font>
      <sz val="9"/>
      <name val="MS Sans Serif"/>
    </font>
    <font>
      <u/>
      <sz val="9"/>
      <color indexed="12"/>
      <name val="MS Sans Serif"/>
      <family val="2"/>
    </font>
    <font>
      <b/>
      <sz val="14"/>
      <name val="MS Sans Serif"/>
    </font>
    <font>
      <sz val="12"/>
      <color rgb="FFC00000"/>
      <name val="MS Sans Serif"/>
    </font>
    <font>
      <sz val="11"/>
      <color rgb="FFC00000"/>
      <name val="MS Sans Serif"/>
    </font>
    <font>
      <u/>
      <sz val="11"/>
      <color rgb="FFC00000"/>
      <name val="MS Sans Serif"/>
    </font>
    <font>
      <sz val="11"/>
      <color rgb="FFC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medium">
        <color rgb="FF00B050"/>
      </left>
      <right/>
      <top style="medium">
        <color rgb="FF00B050"/>
      </top>
      <bottom/>
      <diagonal/>
    </border>
    <border>
      <left/>
      <right/>
      <top style="medium">
        <color rgb="FF00B050"/>
      </top>
      <bottom/>
      <diagonal/>
    </border>
    <border>
      <left/>
      <right style="medium">
        <color rgb="FF00B050"/>
      </right>
      <top style="medium">
        <color rgb="FF00B050"/>
      </top>
      <bottom/>
      <diagonal/>
    </border>
    <border>
      <left style="medium">
        <color rgb="FF00B050"/>
      </left>
      <right/>
      <top/>
      <bottom/>
      <diagonal/>
    </border>
    <border>
      <left/>
      <right style="medium">
        <color rgb="FF00B050"/>
      </right>
      <top/>
      <bottom/>
      <diagonal/>
    </border>
    <border>
      <left style="medium">
        <color rgb="FF00B050"/>
      </left>
      <right/>
      <top/>
      <bottom style="medium">
        <color rgb="FF00B050"/>
      </bottom>
      <diagonal/>
    </border>
    <border>
      <left/>
      <right/>
      <top/>
      <bottom style="medium">
        <color rgb="FF00B050"/>
      </bottom>
      <diagonal/>
    </border>
    <border>
      <left/>
      <right style="medium">
        <color rgb="FF00B050"/>
      </right>
      <top/>
      <bottom style="medium">
        <color rgb="FF00B050"/>
      </bottom>
      <diagonal/>
    </border>
    <border>
      <left/>
      <right/>
      <top/>
      <bottom style="double">
        <color auto="1"/>
      </bottom>
      <diagonal/>
    </border>
    <border>
      <left style="medium">
        <color rgb="FF7030A0"/>
      </left>
      <right/>
      <top style="medium">
        <color rgb="FF7030A0"/>
      </top>
      <bottom/>
      <diagonal/>
    </border>
    <border>
      <left/>
      <right/>
      <top style="medium">
        <color rgb="FF7030A0"/>
      </top>
      <bottom/>
      <diagonal/>
    </border>
    <border>
      <left/>
      <right style="medium">
        <color rgb="FF7030A0"/>
      </right>
      <top style="medium">
        <color rgb="FF7030A0"/>
      </top>
      <bottom/>
      <diagonal/>
    </border>
    <border>
      <left style="medium">
        <color rgb="FF7030A0"/>
      </left>
      <right/>
      <top/>
      <bottom style="medium">
        <color rgb="FF7030A0"/>
      </bottom>
      <diagonal/>
    </border>
    <border>
      <left/>
      <right/>
      <top/>
      <bottom style="medium">
        <color rgb="FF7030A0"/>
      </bottom>
      <diagonal/>
    </border>
    <border>
      <left/>
      <right style="medium">
        <color rgb="FF7030A0"/>
      </right>
      <top/>
      <bottom style="medium">
        <color rgb="FF7030A0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</borders>
  <cellStyleXfs count="3">
    <xf numFmtId="0" fontId="0" fillId="0" borderId="0"/>
    <xf numFmtId="0" fontId="25" fillId="0" borderId="0" applyNumberFormat="0" applyFill="0" applyBorder="0" applyAlignment="0" applyProtection="0">
      <alignment vertical="top"/>
      <protection locked="0"/>
    </xf>
    <xf numFmtId="0" fontId="14" fillId="0" borderId="0"/>
  </cellStyleXfs>
  <cellXfs count="296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14" fillId="0" borderId="11" xfId="2" applyBorder="1" applyAlignment="1">
      <alignment horizontal="center"/>
    </xf>
    <xf numFmtId="0" fontId="14" fillId="0" borderId="4" xfId="2" applyBorder="1" applyAlignment="1">
      <alignment horizontal="center"/>
    </xf>
    <xf numFmtId="0" fontId="14" fillId="2" borderId="12" xfId="2" applyFill="1" applyBorder="1" applyAlignment="1" applyProtection="1">
      <alignment horizontal="center"/>
      <protection locked="0"/>
    </xf>
    <xf numFmtId="2" fontId="5" fillId="0" borderId="0" xfId="0" applyNumberFormat="1" applyFont="1" applyAlignment="1">
      <alignment horizontal="center"/>
    </xf>
    <xf numFmtId="0" fontId="0" fillId="2" borderId="4" xfId="0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18" fillId="0" borderId="0" xfId="0" applyFont="1" applyAlignment="1">
      <alignment horizontal="left"/>
    </xf>
    <xf numFmtId="0" fontId="0" fillId="0" borderId="4" xfId="0" applyBorder="1" applyAlignment="1">
      <alignment horizontal="center"/>
    </xf>
    <xf numFmtId="49" fontId="0" fillId="0" borderId="0" xfId="0" applyNumberFormat="1" applyAlignment="1">
      <alignment horizontal="center"/>
    </xf>
    <xf numFmtId="49" fontId="0" fillId="0" borderId="0" xfId="0" applyNumberFormat="1" applyAlignment="1">
      <alignment horizontal="left"/>
    </xf>
    <xf numFmtId="49" fontId="0" fillId="0" borderId="0" xfId="0" applyNumberFormat="1"/>
    <xf numFmtId="0" fontId="0" fillId="0" borderId="7" xfId="0" applyBorder="1"/>
    <xf numFmtId="0" fontId="0" fillId="0" borderId="7" xfId="0" applyBorder="1" applyAlignment="1">
      <alignment horizontal="left"/>
    </xf>
    <xf numFmtId="0" fontId="31" fillId="0" borderId="0" xfId="1" applyFont="1" applyFill="1" applyBorder="1" applyAlignment="1" applyProtection="1"/>
    <xf numFmtId="0" fontId="33" fillId="0" borderId="0" xfId="0" quotePrefix="1" applyFont="1" applyAlignment="1">
      <alignment horizontal="center" vertical="center"/>
    </xf>
    <xf numFmtId="2" fontId="0" fillId="0" borderId="0" xfId="0" applyNumberFormat="1" applyAlignment="1">
      <alignment horizontal="center"/>
    </xf>
    <xf numFmtId="0" fontId="33" fillId="0" borderId="0" xfId="0" quotePrefix="1" applyFont="1" applyAlignment="1">
      <alignment horizontal="center" vertical="top"/>
    </xf>
    <xf numFmtId="1" fontId="5" fillId="0" borderId="0" xfId="0" applyNumberFormat="1" applyFont="1" applyAlignment="1">
      <alignment horizontal="center"/>
    </xf>
    <xf numFmtId="0" fontId="31" fillId="0" borderId="0" xfId="1" applyFont="1" applyFill="1" applyBorder="1" applyAlignment="1" applyProtection="1">
      <alignment horizontal="center"/>
    </xf>
    <xf numFmtId="0" fontId="40" fillId="0" borderId="0" xfId="0" applyFont="1" applyAlignment="1">
      <alignment horizontal="left"/>
    </xf>
    <xf numFmtId="0" fontId="14" fillId="0" borderId="6" xfId="2" applyBorder="1"/>
    <xf numFmtId="0" fontId="11" fillId="0" borderId="7" xfId="2" applyFont="1" applyBorder="1" applyAlignment="1">
      <alignment horizontal="center"/>
    </xf>
    <xf numFmtId="0" fontId="11" fillId="0" borderId="8" xfId="2" applyFont="1" applyBorder="1" applyAlignment="1">
      <alignment horizontal="center"/>
    </xf>
    <xf numFmtId="0" fontId="14" fillId="0" borderId="2" xfId="2" applyBorder="1"/>
    <xf numFmtId="0" fontId="14" fillId="0" borderId="0" xfId="2" applyAlignment="1">
      <alignment horizontal="center"/>
    </xf>
    <xf numFmtId="0" fontId="14" fillId="0" borderId="0" xfId="2"/>
    <xf numFmtId="0" fontId="14" fillId="0" borderId="3" xfId="2" applyBorder="1"/>
    <xf numFmtId="0" fontId="14" fillId="0" borderId="2" xfId="2" applyBorder="1" applyAlignment="1">
      <alignment horizontal="center"/>
    </xf>
    <xf numFmtId="0" fontId="4" fillId="0" borderId="0" xfId="2" applyFont="1" applyAlignment="1">
      <alignment horizontal="center"/>
    </xf>
    <xf numFmtId="0" fontId="4" fillId="0" borderId="0" xfId="2" applyFont="1"/>
    <xf numFmtId="0" fontId="14" fillId="0" borderId="0" xfId="2" applyAlignment="1">
      <alignment horizontal="right"/>
    </xf>
    <xf numFmtId="0" fontId="4" fillId="0" borderId="3" xfId="2" applyFont="1" applyBorder="1"/>
    <xf numFmtId="0" fontId="4" fillId="0" borderId="2" xfId="2" applyFont="1" applyBorder="1" applyAlignment="1">
      <alignment horizontal="left"/>
    </xf>
    <xf numFmtId="0" fontId="4" fillId="0" borderId="0" xfId="2" applyFont="1" applyAlignment="1">
      <alignment horizontal="right"/>
    </xf>
    <xf numFmtId="0" fontId="28" fillId="0" borderId="0" xfId="2" applyFont="1" applyAlignment="1">
      <alignment horizontal="center"/>
    </xf>
    <xf numFmtId="0" fontId="28" fillId="0" borderId="3" xfId="2" applyFont="1" applyBorder="1" applyAlignment="1">
      <alignment horizontal="center"/>
    </xf>
    <xf numFmtId="0" fontId="27" fillId="0" borderId="0" xfId="2" applyFont="1" applyAlignment="1">
      <alignment horizontal="center"/>
    </xf>
    <xf numFmtId="0" fontId="14" fillId="0" borderId="3" xfId="2" applyBorder="1" applyAlignment="1">
      <alignment horizontal="center"/>
    </xf>
    <xf numFmtId="0" fontId="14" fillId="0" borderId="14" xfId="2" applyBorder="1" applyAlignment="1">
      <alignment horizontal="center"/>
    </xf>
    <xf numFmtId="0" fontId="14" fillId="0" borderId="9" xfId="2" applyBorder="1"/>
    <xf numFmtId="0" fontId="14" fillId="0" borderId="1" xfId="2" applyBorder="1"/>
    <xf numFmtId="0" fontId="14" fillId="0" borderId="5" xfId="2" applyBorder="1"/>
    <xf numFmtId="0" fontId="14" fillId="0" borderId="7" xfId="2" applyBorder="1"/>
    <xf numFmtId="0" fontId="14" fillId="0" borderId="8" xfId="2" applyBorder="1"/>
    <xf numFmtId="0" fontId="27" fillId="0" borderId="3" xfId="2" applyFont="1" applyBorder="1" applyAlignment="1">
      <alignment horizontal="center"/>
    </xf>
    <xf numFmtId="0" fontId="11" fillId="0" borderId="6" xfId="2" applyFont="1" applyBorder="1" applyAlignment="1">
      <alignment horizontal="center"/>
    </xf>
    <xf numFmtId="0" fontId="4" fillId="0" borderId="2" xfId="2" applyFont="1" applyBorder="1" applyAlignment="1">
      <alignment horizontal="center"/>
    </xf>
    <xf numFmtId="16" fontId="14" fillId="0" borderId="2" xfId="2" quotePrefix="1" applyNumberFormat="1" applyBorder="1" applyAlignment="1">
      <alignment horizontal="center"/>
    </xf>
    <xf numFmtId="0" fontId="14" fillId="0" borderId="2" xfId="2" quotePrefix="1" applyBorder="1" applyAlignment="1">
      <alignment horizontal="center"/>
    </xf>
    <xf numFmtId="0" fontId="21" fillId="0" borderId="2" xfId="2" applyFont="1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1" xfId="0" applyBorder="1" applyAlignment="1">
      <alignment horizontal="center"/>
    </xf>
    <xf numFmtId="0" fontId="26" fillId="0" borderId="21" xfId="0" applyFont="1" applyBorder="1"/>
    <xf numFmtId="0" fontId="0" fillId="0" borderId="21" xfId="0" applyBorder="1" applyAlignment="1">
      <alignment horizontal="left"/>
    </xf>
    <xf numFmtId="0" fontId="9" fillId="0" borderId="0" xfId="1" applyFont="1" applyFill="1" applyBorder="1" applyAlignment="1" applyProtection="1">
      <alignment horizontal="center"/>
    </xf>
    <xf numFmtId="0" fontId="0" fillId="0" borderId="22" xfId="0" applyBorder="1"/>
    <xf numFmtId="0" fontId="20" fillId="0" borderId="0" xfId="0" applyFont="1" applyAlignment="1">
      <alignment horizontal="right"/>
    </xf>
    <xf numFmtId="0" fontId="18" fillId="0" borderId="0" xfId="0" applyFont="1"/>
    <xf numFmtId="0" fontId="0" fillId="0" borderId="16" xfId="0" applyBorder="1" applyAlignment="1">
      <alignment horizontal="left"/>
    </xf>
    <xf numFmtId="0" fontId="0" fillId="0" borderId="16" xfId="0" applyBorder="1" applyAlignment="1">
      <alignment horizontal="center"/>
    </xf>
    <xf numFmtId="0" fontId="0" fillId="0" borderId="18" xfId="0" applyBorder="1" applyAlignment="1">
      <alignment horizontal="left"/>
    </xf>
    <xf numFmtId="2" fontId="29" fillId="0" borderId="0" xfId="0" applyNumberFormat="1" applyFont="1"/>
    <xf numFmtId="1" fontId="0" fillId="0" borderId="21" xfId="0" applyNumberFormat="1" applyBorder="1" applyAlignment="1">
      <alignment horizontal="left"/>
    </xf>
    <xf numFmtId="0" fontId="5" fillId="2" borderId="12" xfId="2" applyFont="1" applyFill="1" applyBorder="1" applyAlignment="1" applyProtection="1">
      <alignment horizontal="center"/>
      <protection locked="0"/>
    </xf>
    <xf numFmtId="0" fontId="0" fillId="3" borderId="0" xfId="0" applyFill="1"/>
    <xf numFmtId="0" fontId="0" fillId="3" borderId="0" xfId="0" applyFill="1" applyAlignment="1">
      <alignment horizontal="center"/>
    </xf>
    <xf numFmtId="0" fontId="2" fillId="3" borderId="0" xfId="0" applyFont="1" applyFill="1" applyAlignment="1">
      <alignment horizontal="center"/>
    </xf>
    <xf numFmtId="0" fontId="0" fillId="3" borderId="0" xfId="0" applyFill="1" applyAlignment="1">
      <alignment horizontal="left"/>
    </xf>
    <xf numFmtId="0" fontId="2" fillId="3" borderId="0" xfId="0" applyFont="1" applyFill="1" applyAlignment="1">
      <alignment horizontal="left"/>
    </xf>
    <xf numFmtId="0" fontId="7" fillId="3" borderId="0" xfId="0" applyFont="1" applyFill="1" applyAlignment="1">
      <alignment horizontal="left"/>
    </xf>
    <xf numFmtId="0" fontId="3" fillId="3" borderId="0" xfId="0" applyFont="1" applyFill="1" applyAlignment="1">
      <alignment horizontal="left"/>
    </xf>
    <xf numFmtId="0" fontId="17" fillId="3" borderId="0" xfId="0" applyFont="1" applyFill="1" applyAlignment="1">
      <alignment horizontal="left"/>
    </xf>
    <xf numFmtId="0" fontId="17" fillId="3" borderId="0" xfId="0" applyFont="1" applyFill="1"/>
    <xf numFmtId="0" fontId="20" fillId="3" borderId="0" xfId="0" applyFont="1" applyFill="1" applyAlignment="1">
      <alignment horizontal="left"/>
    </xf>
    <xf numFmtId="0" fontId="1" fillId="3" borderId="0" xfId="0" applyFont="1" applyFill="1" applyAlignment="1">
      <alignment horizontal="left"/>
    </xf>
    <xf numFmtId="0" fontId="2" fillId="3" borderId="0" xfId="0" applyFont="1" applyFill="1"/>
    <xf numFmtId="0" fontId="18" fillId="0" borderId="0" xfId="0" applyFont="1" applyAlignment="1">
      <alignment horizontal="right"/>
    </xf>
    <xf numFmtId="0" fontId="20" fillId="0" borderId="0" xfId="0" applyFont="1"/>
    <xf numFmtId="165" fontId="16" fillId="3" borderId="0" xfId="0" applyNumberFormat="1" applyFont="1" applyFill="1" applyAlignment="1">
      <alignment horizontal="center"/>
    </xf>
    <xf numFmtId="0" fontId="31" fillId="3" borderId="0" xfId="0" applyFont="1" applyFill="1" applyAlignment="1">
      <alignment horizontal="left"/>
    </xf>
    <xf numFmtId="0" fontId="0" fillId="3" borderId="4" xfId="0" applyFill="1" applyBorder="1" applyAlignment="1">
      <alignment horizontal="center"/>
    </xf>
    <xf numFmtId="0" fontId="3" fillId="3" borderId="0" xfId="0" applyFont="1" applyFill="1" applyAlignment="1">
      <alignment horizontal="center"/>
    </xf>
    <xf numFmtId="0" fontId="12" fillId="3" borderId="0" xfId="0" applyFont="1" applyFill="1" applyAlignment="1">
      <alignment horizontal="left"/>
    </xf>
    <xf numFmtId="0" fontId="5" fillId="3" borderId="4" xfId="0" applyFont="1" applyFill="1" applyBorder="1" applyAlignment="1">
      <alignment horizontal="center"/>
    </xf>
    <xf numFmtId="0" fontId="0" fillId="3" borderId="0" xfId="0" applyFill="1" applyAlignment="1">
      <alignment horizontal="right"/>
    </xf>
    <xf numFmtId="0" fontId="0" fillId="3" borderId="10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13" fillId="3" borderId="0" xfId="0" applyFont="1" applyFill="1" applyAlignment="1">
      <alignment horizontal="left"/>
    </xf>
    <xf numFmtId="0" fontId="20" fillId="0" borderId="0" xfId="0" applyFont="1" applyAlignment="1">
      <alignment horizontal="center"/>
    </xf>
    <xf numFmtId="2" fontId="0" fillId="0" borderId="12" xfId="0" applyNumberFormat="1" applyBorder="1" applyAlignment="1">
      <alignment horizontal="center"/>
    </xf>
    <xf numFmtId="0" fontId="1" fillId="0" borderId="0" xfId="0" applyFont="1"/>
    <xf numFmtId="0" fontId="41" fillId="0" borderId="0" xfId="1" applyFont="1" applyFill="1" applyBorder="1" applyAlignment="1" applyProtection="1">
      <alignment horizontal="left"/>
      <protection locked="0"/>
    </xf>
    <xf numFmtId="0" fontId="0" fillId="5" borderId="0" xfId="0" applyFill="1"/>
    <xf numFmtId="0" fontId="0" fillId="5" borderId="0" xfId="0" applyFill="1" applyAlignment="1">
      <alignment horizontal="left"/>
    </xf>
    <xf numFmtId="0" fontId="0" fillId="5" borderId="18" xfId="0" applyFill="1" applyBorder="1"/>
    <xf numFmtId="2" fontId="0" fillId="5" borderId="0" xfId="0" applyNumberFormat="1" applyFill="1" applyAlignment="1">
      <alignment horizontal="center"/>
    </xf>
    <xf numFmtId="0" fontId="34" fillId="3" borderId="0" xfId="0" applyFont="1" applyFill="1"/>
    <xf numFmtId="2" fontId="0" fillId="3" borderId="0" xfId="0" applyNumberFormat="1" applyFill="1"/>
    <xf numFmtId="2" fontId="0" fillId="3" borderId="0" xfId="0" applyNumberFormat="1" applyFill="1" applyAlignment="1">
      <alignment horizontal="right"/>
    </xf>
    <xf numFmtId="0" fontId="43" fillId="0" borderId="0" xfId="1" applyFont="1" applyFill="1" applyBorder="1" applyAlignment="1" applyProtection="1"/>
    <xf numFmtId="0" fontId="38" fillId="3" borderId="0" xfId="0" applyFont="1" applyFill="1"/>
    <xf numFmtId="0" fontId="38" fillId="3" borderId="0" xfId="0" applyFont="1" applyFill="1" applyAlignment="1">
      <alignment horizontal="center"/>
    </xf>
    <xf numFmtId="0" fontId="39" fillId="3" borderId="0" xfId="0" applyFont="1" applyFill="1" applyAlignment="1">
      <alignment horizontal="center"/>
    </xf>
    <xf numFmtId="2" fontId="38" fillId="3" borderId="0" xfId="0" applyNumberFormat="1" applyFont="1" applyFill="1"/>
    <xf numFmtId="2" fontId="38" fillId="3" borderId="0" xfId="0" applyNumberFormat="1" applyFont="1" applyFill="1" applyAlignment="1">
      <alignment horizontal="right"/>
    </xf>
    <xf numFmtId="0" fontId="35" fillId="0" borderId="0" xfId="0" applyFont="1" applyAlignment="1">
      <alignment horizontal="center"/>
    </xf>
    <xf numFmtId="164" fontId="2" fillId="2" borderId="4" xfId="0" applyNumberFormat="1" applyFont="1" applyFill="1" applyBorder="1" applyAlignment="1" applyProtection="1">
      <alignment horizontal="center"/>
      <protection locked="0"/>
    </xf>
    <xf numFmtId="0" fontId="0" fillId="5" borderId="15" xfId="0" applyFill="1" applyBorder="1"/>
    <xf numFmtId="0" fontId="8" fillId="5" borderId="0" xfId="0" applyFont="1" applyFill="1"/>
    <xf numFmtId="0" fontId="6" fillId="5" borderId="0" xfId="0" applyFont="1" applyFill="1"/>
    <xf numFmtId="0" fontId="15" fillId="0" borderId="0" xfId="0" applyFont="1" applyAlignment="1">
      <alignment horizontal="right"/>
    </xf>
    <xf numFmtId="0" fontId="15" fillId="0" borderId="0" xfId="0" applyFont="1"/>
    <xf numFmtId="0" fontId="15" fillId="0" borderId="0" xfId="0" applyFont="1" applyAlignment="1">
      <alignment horizontal="center"/>
    </xf>
    <xf numFmtId="0" fontId="18" fillId="5" borderId="0" xfId="0" applyFont="1" applyFill="1" applyAlignment="1">
      <alignment horizontal="center"/>
    </xf>
    <xf numFmtId="0" fontId="46" fillId="0" borderId="0" xfId="0" applyFont="1" applyAlignment="1">
      <alignment horizontal="right"/>
    </xf>
    <xf numFmtId="0" fontId="46" fillId="0" borderId="0" xfId="0" applyFont="1" applyAlignment="1">
      <alignment horizontal="center"/>
    </xf>
    <xf numFmtId="0" fontId="24" fillId="5" borderId="0" xfId="0" applyFont="1" applyFill="1" applyAlignment="1">
      <alignment horizontal="center"/>
    </xf>
    <xf numFmtId="0" fontId="0" fillId="5" borderId="0" xfId="0" applyFill="1" applyAlignment="1">
      <alignment horizontal="center"/>
    </xf>
    <xf numFmtId="0" fontId="3" fillId="0" borderId="0" xfId="0" applyFont="1" applyAlignment="1">
      <alignment horizontal="left"/>
    </xf>
    <xf numFmtId="0" fontId="20" fillId="5" borderId="0" xfId="0" applyFont="1" applyFill="1" applyAlignment="1">
      <alignment horizontal="center"/>
    </xf>
    <xf numFmtId="0" fontId="47" fillId="5" borderId="0" xfId="1" applyFont="1" applyFill="1" applyBorder="1" applyAlignment="1" applyProtection="1">
      <alignment horizontal="left"/>
    </xf>
    <xf numFmtId="1" fontId="21" fillId="5" borderId="0" xfId="0" applyNumberFormat="1" applyFont="1" applyFill="1" applyAlignment="1">
      <alignment horizontal="center"/>
    </xf>
    <xf numFmtId="2" fontId="5" fillId="5" borderId="0" xfId="0" applyNumberFormat="1" applyFont="1" applyFill="1" applyAlignment="1">
      <alignment horizontal="center"/>
    </xf>
    <xf numFmtId="2" fontId="5" fillId="0" borderId="1" xfId="0" applyNumberFormat="1" applyFont="1" applyBorder="1" applyAlignment="1">
      <alignment horizontal="center"/>
    </xf>
    <xf numFmtId="0" fontId="18" fillId="5" borderId="0" xfId="0" applyFont="1" applyFill="1"/>
    <xf numFmtId="1" fontId="0" fillId="5" borderId="0" xfId="0" applyNumberFormat="1" applyFill="1" applyAlignment="1">
      <alignment horizontal="center"/>
    </xf>
    <xf numFmtId="1" fontId="5" fillId="5" borderId="0" xfId="0" applyNumberFormat="1" applyFont="1" applyFill="1" applyAlignment="1">
      <alignment horizontal="center"/>
    </xf>
    <xf numFmtId="0" fontId="37" fillId="5" borderId="0" xfId="0" applyFont="1" applyFill="1" applyAlignment="1">
      <alignment horizontal="right"/>
    </xf>
    <xf numFmtId="0" fontId="18" fillId="5" borderId="0" xfId="0" applyFont="1" applyFill="1" applyAlignment="1">
      <alignment horizontal="left"/>
    </xf>
    <xf numFmtId="0" fontId="25" fillId="5" borderId="0" xfId="1" applyFill="1" applyBorder="1" applyAlignment="1" applyProtection="1">
      <alignment horizontal="right"/>
    </xf>
    <xf numFmtId="0" fontId="0" fillId="5" borderId="0" xfId="0" applyFill="1" applyAlignment="1">
      <alignment textRotation="90"/>
    </xf>
    <xf numFmtId="2" fontId="0" fillId="5" borderId="0" xfId="0" applyNumberFormat="1" applyFill="1"/>
    <xf numFmtId="0" fontId="11" fillId="5" borderId="0" xfId="0" applyFont="1" applyFill="1" applyAlignment="1">
      <alignment horizontal="center"/>
    </xf>
    <xf numFmtId="1" fontId="0" fillId="5" borderId="0" xfId="0" applyNumberFormat="1" applyFill="1"/>
    <xf numFmtId="0" fontId="18" fillId="0" borderId="18" xfId="0" applyFont="1" applyBorder="1" applyAlignment="1">
      <alignment horizontal="left"/>
    </xf>
    <xf numFmtId="0" fontId="18" fillId="0" borderId="0" xfId="0" applyFont="1" applyAlignment="1">
      <alignment horizontal="center"/>
    </xf>
    <xf numFmtId="1" fontId="18" fillId="5" borderId="0" xfId="0" applyNumberFormat="1" applyFont="1" applyFill="1" applyAlignment="1">
      <alignment horizontal="center"/>
    </xf>
    <xf numFmtId="0" fontId="0" fillId="5" borderId="20" xfId="0" applyFill="1" applyBorder="1"/>
    <xf numFmtId="0" fontId="41" fillId="0" borderId="18" xfId="1" applyFont="1" applyFill="1" applyBorder="1" applyAlignment="1" applyProtection="1">
      <protection locked="0"/>
    </xf>
    <xf numFmtId="0" fontId="41" fillId="0" borderId="0" xfId="1" applyFont="1" applyFill="1" applyBorder="1" applyAlignment="1" applyProtection="1">
      <protection locked="0"/>
    </xf>
    <xf numFmtId="0" fontId="1" fillId="0" borderId="0" xfId="0" applyFont="1" applyAlignment="1">
      <alignment horizontal="left"/>
    </xf>
    <xf numFmtId="0" fontId="43" fillId="0" borderId="0" xfId="1" applyFont="1" applyFill="1" applyBorder="1" applyAlignment="1" applyProtection="1">
      <protection locked="0"/>
    </xf>
    <xf numFmtId="0" fontId="0" fillId="0" borderId="1" xfId="0" applyBorder="1" applyAlignment="1">
      <alignment horizontal="left"/>
    </xf>
    <xf numFmtId="0" fontId="0" fillId="0" borderId="1" xfId="0" applyBorder="1"/>
    <xf numFmtId="0" fontId="0" fillId="5" borderId="1" xfId="0" applyFill="1" applyBorder="1"/>
    <xf numFmtId="0" fontId="0" fillId="5" borderId="23" xfId="0" applyFill="1" applyBorder="1" applyAlignment="1">
      <alignment horizontal="left"/>
    </xf>
    <xf numFmtId="0" fontId="0" fillId="0" borderId="23" xfId="0" applyBorder="1" applyAlignment="1">
      <alignment horizontal="left"/>
    </xf>
    <xf numFmtId="2" fontId="0" fillId="0" borderId="23" xfId="0" applyNumberFormat="1" applyBorder="1" applyAlignment="1">
      <alignment horizontal="center"/>
    </xf>
    <xf numFmtId="0" fontId="0" fillId="0" borderId="23" xfId="0" applyBorder="1"/>
    <xf numFmtId="1" fontId="0" fillId="5" borderId="23" xfId="0" applyNumberFormat="1" applyFill="1" applyBorder="1" applyAlignment="1">
      <alignment horizontal="center"/>
    </xf>
    <xf numFmtId="0" fontId="0" fillId="5" borderId="23" xfId="0" applyFill="1" applyBorder="1"/>
    <xf numFmtId="0" fontId="0" fillId="0" borderId="23" xfId="0" applyBorder="1" applyAlignment="1">
      <alignment horizontal="center"/>
    </xf>
    <xf numFmtId="2" fontId="11" fillId="0" borderId="0" xfId="0" applyNumberFormat="1" applyFont="1" applyAlignment="1">
      <alignment horizontal="center"/>
    </xf>
    <xf numFmtId="0" fontId="0" fillId="5" borderId="1" xfId="0" applyFill="1" applyBorder="1" applyAlignment="1">
      <alignment horizontal="center"/>
    </xf>
    <xf numFmtId="0" fontId="32" fillId="0" borderId="1" xfId="0" applyFont="1" applyBorder="1" applyAlignment="1">
      <alignment horizontal="center"/>
    </xf>
    <xf numFmtId="0" fontId="19" fillId="5" borderId="1" xfId="0" applyFont="1" applyFill="1" applyBorder="1" applyAlignment="1">
      <alignment horizontal="center"/>
    </xf>
    <xf numFmtId="0" fontId="14" fillId="3" borderId="0" xfId="2" applyFill="1"/>
    <xf numFmtId="0" fontId="11" fillId="3" borderId="4" xfId="2" applyFont="1" applyFill="1" applyBorder="1"/>
    <xf numFmtId="0" fontId="11" fillId="3" borderId="0" xfId="2" applyFont="1" applyFill="1" applyAlignment="1">
      <alignment horizontal="center"/>
    </xf>
    <xf numFmtId="0" fontId="11" fillId="3" borderId="0" xfId="2" applyFont="1" applyFill="1" applyAlignment="1">
      <alignment horizontal="right"/>
    </xf>
    <xf numFmtId="0" fontId="49" fillId="3" borderId="0" xfId="2" applyFont="1" applyFill="1"/>
    <xf numFmtId="0" fontId="49" fillId="3" borderId="0" xfId="2" applyFont="1" applyFill="1" applyAlignment="1">
      <alignment horizontal="center"/>
    </xf>
    <xf numFmtId="0" fontId="21" fillId="0" borderId="0" xfId="2" applyFont="1" applyAlignment="1">
      <alignment horizontal="center"/>
    </xf>
    <xf numFmtId="0" fontId="21" fillId="0" borderId="2" xfId="2" applyFont="1" applyBorder="1" applyAlignment="1">
      <alignment horizontal="center"/>
    </xf>
    <xf numFmtId="0" fontId="21" fillId="0" borderId="2" xfId="2" applyFont="1" applyBorder="1" applyAlignment="1">
      <alignment horizontal="left"/>
    </xf>
    <xf numFmtId="0" fontId="50" fillId="3" borderId="0" xfId="2" applyFont="1" applyFill="1" applyAlignment="1" applyProtection="1">
      <alignment horizontal="center" vertical="center"/>
      <protection locked="0"/>
    </xf>
    <xf numFmtId="0" fontId="15" fillId="0" borderId="0" xfId="1" applyFont="1" applyFill="1" applyBorder="1" applyAlignment="1" applyProtection="1"/>
    <xf numFmtId="164" fontId="5" fillId="0" borderId="16" xfId="0" applyNumberFormat="1" applyFont="1" applyBorder="1" applyAlignment="1">
      <alignment horizontal="center"/>
    </xf>
    <xf numFmtId="0" fontId="30" fillId="0" borderId="0" xfId="1" applyFont="1" applyFill="1" applyBorder="1" applyAlignment="1" applyProtection="1">
      <alignment vertical="center" wrapText="1"/>
    </xf>
    <xf numFmtId="0" fontId="30" fillId="0" borderId="18" xfId="1" applyFont="1" applyFill="1" applyBorder="1" applyAlignment="1" applyProtection="1">
      <alignment vertical="center" wrapText="1"/>
    </xf>
    <xf numFmtId="0" fontId="30" fillId="0" borderId="18" xfId="1" applyFont="1" applyFill="1" applyBorder="1" applyAlignment="1" applyProtection="1">
      <alignment horizontal="center" vertical="center" wrapText="1"/>
    </xf>
    <xf numFmtId="0" fontId="30" fillId="0" borderId="0" xfId="1" applyFont="1" applyFill="1" applyBorder="1" applyAlignment="1" applyProtection="1">
      <alignment horizontal="center" vertical="center" wrapText="1"/>
    </xf>
    <xf numFmtId="0" fontId="51" fillId="0" borderId="0" xfId="1" applyFont="1" applyFill="1" applyBorder="1" applyAlignment="1" applyProtection="1">
      <alignment horizontal="center" vertical="center" wrapText="1"/>
    </xf>
    <xf numFmtId="0" fontId="19" fillId="0" borderId="0" xfId="1" applyFont="1" applyFill="1" applyBorder="1" applyAlignment="1" applyProtection="1">
      <alignment horizontal="center" vertical="center"/>
    </xf>
    <xf numFmtId="0" fontId="44" fillId="3" borderId="0" xfId="0" applyFont="1" applyFill="1" applyAlignment="1">
      <alignment horizontal="right" vertical="center"/>
    </xf>
    <xf numFmtId="0" fontId="44" fillId="3" borderId="0" xfId="0" applyFont="1" applyFill="1" applyAlignment="1">
      <alignment horizontal="left" vertical="center"/>
    </xf>
    <xf numFmtId="0" fontId="44" fillId="3" borderId="0" xfId="0" applyFont="1" applyFill="1" applyAlignment="1">
      <alignment horizontal="center" vertical="center"/>
    </xf>
    <xf numFmtId="0" fontId="0" fillId="3" borderId="4" xfId="0" quotePrefix="1" applyFill="1" applyBorder="1" applyAlignment="1">
      <alignment horizontal="center"/>
    </xf>
    <xf numFmtId="0" fontId="12" fillId="3" borderId="0" xfId="0" applyFont="1" applyFill="1" applyAlignment="1">
      <alignment horizontal="right"/>
    </xf>
    <xf numFmtId="0" fontId="0" fillId="3" borderId="0" xfId="0" quotePrefix="1" applyFill="1" applyAlignment="1">
      <alignment horizontal="center"/>
    </xf>
    <xf numFmtId="0" fontId="5" fillId="2" borderId="13" xfId="2" applyFont="1" applyFill="1" applyBorder="1" applyAlignment="1" applyProtection="1">
      <alignment horizontal="center"/>
      <protection locked="0"/>
    </xf>
    <xf numFmtId="0" fontId="56" fillId="3" borderId="0" xfId="2" applyFont="1" applyFill="1"/>
    <xf numFmtId="0" fontId="11" fillId="3" borderId="0" xfId="2" applyFont="1" applyFill="1" applyAlignment="1">
      <alignment horizontal="left"/>
    </xf>
    <xf numFmtId="0" fontId="55" fillId="3" borderId="0" xfId="0" applyFont="1" applyFill="1"/>
    <xf numFmtId="2" fontId="55" fillId="0" borderId="0" xfId="0" applyNumberFormat="1" applyFont="1" applyAlignment="1">
      <alignment horizontal="center"/>
    </xf>
    <xf numFmtId="0" fontId="52" fillId="0" borderId="0" xfId="0" applyFont="1" applyAlignment="1">
      <alignment wrapText="1"/>
    </xf>
    <xf numFmtId="0" fontId="52" fillId="0" borderId="0" xfId="0" applyFont="1"/>
    <xf numFmtId="0" fontId="57" fillId="0" borderId="0" xfId="0" applyFont="1" applyAlignment="1">
      <alignment horizontal="right"/>
    </xf>
    <xf numFmtId="0" fontId="52" fillId="3" borderId="0" xfId="0" applyFont="1" applyFill="1"/>
    <xf numFmtId="0" fontId="0" fillId="0" borderId="23" xfId="0" applyBorder="1" applyAlignment="1">
      <alignment horizontal="right"/>
    </xf>
    <xf numFmtId="0" fontId="36" fillId="0" borderId="0" xfId="0" applyFont="1" applyAlignment="1">
      <alignment horizontal="left"/>
    </xf>
    <xf numFmtId="165" fontId="16" fillId="0" borderId="0" xfId="0" applyNumberFormat="1" applyFont="1" applyAlignment="1">
      <alignment horizontal="center"/>
    </xf>
    <xf numFmtId="0" fontId="23" fillId="0" borderId="0" xfId="0" applyFont="1"/>
    <xf numFmtId="0" fontId="2" fillId="0" borderId="0" xfId="0" applyFont="1" applyAlignment="1">
      <alignment horizontal="left"/>
    </xf>
    <xf numFmtId="0" fontId="0" fillId="0" borderId="0" xfId="0" applyAlignment="1" applyProtection="1">
      <alignment horizontal="center"/>
      <protection locked="0"/>
    </xf>
    <xf numFmtId="0" fontId="23" fillId="0" borderId="0" xfId="0" applyFont="1" applyAlignment="1">
      <alignment horizontal="right"/>
    </xf>
    <xf numFmtId="0" fontId="9" fillId="0" borderId="0" xfId="0" applyFont="1" applyAlignment="1">
      <alignment horizontal="right"/>
    </xf>
    <xf numFmtId="0" fontId="18" fillId="3" borderId="0" xfId="0" applyFont="1" applyFill="1" applyAlignment="1">
      <alignment horizontal="left"/>
    </xf>
    <xf numFmtId="0" fontId="18" fillId="3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8" fillId="3" borderId="0" xfId="0" applyFont="1" applyFill="1" applyAlignment="1">
      <alignment horizontal="center"/>
    </xf>
    <xf numFmtId="0" fontId="5" fillId="3" borderId="0" xfId="0" applyFont="1" applyFill="1" applyAlignment="1">
      <alignment horizontal="center"/>
    </xf>
    <xf numFmtId="0" fontId="59" fillId="0" borderId="0" xfId="0" applyFont="1"/>
    <xf numFmtId="0" fontId="0" fillId="0" borderId="0" xfId="0" applyAlignment="1" applyProtection="1">
      <alignment horizontal="left"/>
      <protection locked="0"/>
    </xf>
    <xf numFmtId="0" fontId="29" fillId="0" borderId="0" xfId="0" applyFont="1"/>
    <xf numFmtId="0" fontId="22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17" fillId="0" borderId="0" xfId="0" applyFont="1" applyAlignment="1">
      <alignment horizontal="left"/>
    </xf>
    <xf numFmtId="0" fontId="21" fillId="0" borderId="0" xfId="0" applyFont="1"/>
    <xf numFmtId="0" fontId="5" fillId="0" borderId="0" xfId="0" applyFont="1"/>
    <xf numFmtId="2" fontId="11" fillId="3" borderId="4" xfId="2" applyNumberFormat="1" applyFont="1" applyFill="1" applyBorder="1"/>
    <xf numFmtId="0" fontId="0" fillId="0" borderId="6" xfId="0" applyBorder="1"/>
    <xf numFmtId="0" fontId="31" fillId="0" borderId="7" xfId="1" applyFont="1" applyFill="1" applyBorder="1" applyAlignment="1" applyProtection="1"/>
    <xf numFmtId="0" fontId="0" fillId="0" borderId="8" xfId="0" applyBorder="1"/>
    <xf numFmtId="0" fontId="0" fillId="0" borderId="2" xfId="0" applyBorder="1"/>
    <xf numFmtId="0" fontId="0" fillId="0" borderId="3" xfId="0" applyBorder="1"/>
    <xf numFmtId="0" fontId="0" fillId="0" borderId="3" xfId="0" applyBorder="1" applyAlignment="1">
      <alignment horizontal="left"/>
    </xf>
    <xf numFmtId="0" fontId="0" fillId="0" borderId="3" xfId="0" applyBorder="1" applyAlignment="1">
      <alignment horizontal="right"/>
    </xf>
    <xf numFmtId="0" fontId="23" fillId="0" borderId="2" xfId="0" applyFont="1" applyBorder="1" applyAlignment="1">
      <alignment horizontal="right"/>
    </xf>
    <xf numFmtId="0" fontId="31" fillId="0" borderId="2" xfId="1" applyFont="1" applyFill="1" applyBorder="1" applyAlignment="1" applyProtection="1">
      <alignment horizontal="center"/>
    </xf>
    <xf numFmtId="0" fontId="23" fillId="0" borderId="2" xfId="0" applyFont="1" applyBorder="1"/>
    <xf numFmtId="0" fontId="1" fillId="0" borderId="0" xfId="0" applyFont="1" applyAlignment="1">
      <alignment horizontal="right"/>
    </xf>
    <xf numFmtId="0" fontId="0" fillId="0" borderId="9" xfId="0" applyBorder="1"/>
    <xf numFmtId="0" fontId="0" fillId="0" borderId="5" xfId="0" applyBorder="1"/>
    <xf numFmtId="0" fontId="4" fillId="0" borderId="0" xfId="0" applyFont="1" applyAlignment="1">
      <alignment horizontal="left"/>
    </xf>
    <xf numFmtId="0" fontId="30" fillId="3" borderId="0" xfId="0" applyFont="1" applyFill="1" applyAlignment="1">
      <alignment horizontal="left"/>
    </xf>
    <xf numFmtId="0" fontId="30" fillId="3" borderId="0" xfId="1" applyFont="1" applyFill="1" applyBorder="1" applyAlignment="1" applyProtection="1">
      <alignment vertical="center" wrapText="1"/>
    </xf>
    <xf numFmtId="0" fontId="15" fillId="3" borderId="0" xfId="1" applyFont="1" applyFill="1" applyBorder="1" applyAlignment="1" applyProtection="1"/>
    <xf numFmtId="2" fontId="0" fillId="3" borderId="0" xfId="0" applyNumberFormat="1" applyFill="1" applyAlignment="1">
      <alignment horizontal="center"/>
    </xf>
    <xf numFmtId="0" fontId="60" fillId="3" borderId="0" xfId="0" applyFont="1" applyFill="1"/>
    <xf numFmtId="0" fontId="61" fillId="3" borderId="0" xfId="0" applyFont="1" applyFill="1" applyAlignment="1">
      <alignment horizontal="left"/>
    </xf>
    <xf numFmtId="0" fontId="61" fillId="3" borderId="0" xfId="0" applyFont="1" applyFill="1" applyAlignment="1">
      <alignment horizontal="center"/>
    </xf>
    <xf numFmtId="0" fontId="61" fillId="3" borderId="0" xfId="0" applyFont="1" applyFill="1"/>
    <xf numFmtId="0" fontId="62" fillId="3" borderId="0" xfId="0" applyFont="1" applyFill="1" applyAlignment="1">
      <alignment horizontal="left"/>
    </xf>
    <xf numFmtId="0" fontId="62" fillId="3" borderId="0" xfId="0" applyFont="1" applyFill="1"/>
    <xf numFmtId="0" fontId="63" fillId="3" borderId="0" xfId="2" applyFont="1" applyFill="1"/>
    <xf numFmtId="0" fontId="53" fillId="0" borderId="0" xfId="0" applyFont="1" applyAlignment="1">
      <alignment wrapText="1"/>
    </xf>
    <xf numFmtId="0" fontId="58" fillId="0" borderId="0" xfId="1" applyFont="1" applyFill="1" applyBorder="1" applyAlignment="1" applyProtection="1">
      <alignment horizontal="left"/>
      <protection locked="0"/>
    </xf>
    <xf numFmtId="0" fontId="6" fillId="5" borderId="1" xfId="0" applyFont="1" applyFill="1" applyBorder="1" applyAlignment="1">
      <alignment horizontal="center"/>
    </xf>
    <xf numFmtId="0" fontId="1" fillId="0" borderId="0" xfId="0" applyFont="1" applyAlignment="1">
      <alignment horizontal="left" vertical="center" wrapText="1"/>
    </xf>
    <xf numFmtId="2" fontId="42" fillId="0" borderId="6" xfId="0" applyNumberFormat="1" applyFont="1" applyBorder="1" applyAlignment="1">
      <alignment horizontal="center" vertical="center"/>
    </xf>
    <xf numFmtId="2" fontId="42" fillId="0" borderId="8" xfId="0" applyNumberFormat="1" applyFont="1" applyBorder="1" applyAlignment="1">
      <alignment horizontal="center" vertical="center"/>
    </xf>
    <xf numFmtId="2" fontId="42" fillId="0" borderId="9" xfId="0" applyNumberFormat="1" applyFont="1" applyBorder="1" applyAlignment="1">
      <alignment horizontal="center" vertical="center"/>
    </xf>
    <xf numFmtId="2" fontId="42" fillId="0" borderId="5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41" fillId="0" borderId="0" xfId="1" applyFont="1" applyBorder="1" applyAlignment="1" applyProtection="1">
      <alignment horizontal="center"/>
    </xf>
    <xf numFmtId="0" fontId="35" fillId="3" borderId="0" xfId="0" applyFont="1" applyFill="1" applyAlignment="1">
      <alignment horizontal="center"/>
    </xf>
    <xf numFmtId="0" fontId="10" fillId="5" borderId="0" xfId="0" applyFont="1" applyFill="1" applyAlignment="1">
      <alignment horizontal="center" vertical="center" wrapText="1"/>
    </xf>
    <xf numFmtId="49" fontId="0" fillId="2" borderId="1" xfId="0" applyNumberFormat="1" applyFill="1" applyBorder="1" applyAlignment="1" applyProtection="1">
      <alignment horizontal="left"/>
      <protection locked="0"/>
    </xf>
    <xf numFmtId="0" fontId="35" fillId="5" borderId="0" xfId="0" applyFont="1" applyFill="1" applyAlignment="1">
      <alignment horizontal="center"/>
    </xf>
    <xf numFmtId="0" fontId="0" fillId="0" borderId="0" xfId="0" applyAlignment="1">
      <alignment horizontal="center" vertical="center"/>
    </xf>
    <xf numFmtId="0" fontId="47" fillId="0" borderId="0" xfId="1" applyFont="1" applyFill="1" applyBorder="1" applyAlignment="1" applyProtection="1">
      <alignment horizontal="left"/>
    </xf>
    <xf numFmtId="0" fontId="25" fillId="5" borderId="0" xfId="1" applyFill="1" applyBorder="1" applyAlignment="1" applyProtection="1">
      <alignment horizontal="left"/>
      <protection locked="0"/>
    </xf>
    <xf numFmtId="0" fontId="44" fillId="3" borderId="30" xfId="0" quotePrefix="1" applyFont="1" applyFill="1" applyBorder="1" applyAlignment="1">
      <alignment horizontal="right" vertical="center"/>
    </xf>
    <xf numFmtId="0" fontId="44" fillId="3" borderId="33" xfId="0" applyFont="1" applyFill="1" applyBorder="1" applyAlignment="1">
      <alignment horizontal="right" vertical="center"/>
    </xf>
    <xf numFmtId="0" fontId="19" fillId="0" borderId="0" xfId="1" applyFont="1" applyFill="1" applyBorder="1" applyAlignment="1" applyProtection="1">
      <alignment horizontal="center" vertical="center" wrapText="1"/>
    </xf>
    <xf numFmtId="0" fontId="19" fillId="0" borderId="0" xfId="1" applyFont="1" applyFill="1" applyBorder="1" applyAlignment="1" applyProtection="1">
      <alignment horizontal="center" vertical="center"/>
    </xf>
    <xf numFmtId="0" fontId="30" fillId="3" borderId="0" xfId="1" applyFont="1" applyFill="1" applyBorder="1" applyAlignment="1" applyProtection="1">
      <alignment horizontal="center" vertical="center" wrapText="1"/>
    </xf>
    <xf numFmtId="0" fontId="19" fillId="3" borderId="0" xfId="1" applyFont="1" applyFill="1" applyBorder="1" applyAlignment="1" applyProtection="1">
      <alignment horizontal="center" vertical="center" wrapText="1"/>
    </xf>
    <xf numFmtId="0" fontId="19" fillId="3" borderId="0" xfId="1" applyFont="1" applyFill="1" applyBorder="1" applyAlignment="1" applyProtection="1">
      <alignment horizontal="center" vertical="center"/>
    </xf>
    <xf numFmtId="0" fontId="54" fillId="0" borderId="0" xfId="1" applyFont="1" applyFill="1" applyBorder="1" applyAlignment="1" applyProtection="1">
      <alignment horizontal="center" vertical="center" wrapText="1"/>
    </xf>
    <xf numFmtId="0" fontId="25" fillId="3" borderId="0" xfId="1" applyFill="1" applyBorder="1" applyAlignment="1" applyProtection="1">
      <alignment horizontal="left"/>
    </xf>
    <xf numFmtId="0" fontId="45" fillId="0" borderId="0" xfId="1" applyFont="1" applyFill="1" applyBorder="1" applyAlignment="1" applyProtection="1">
      <alignment horizontal="right" vertical="center" wrapText="1"/>
    </xf>
    <xf numFmtId="0" fontId="51" fillId="0" borderId="0" xfId="1" applyFont="1" applyFill="1" applyBorder="1" applyAlignment="1" applyProtection="1">
      <alignment horizontal="right" vertical="center" wrapText="1"/>
    </xf>
    <xf numFmtId="0" fontId="44" fillId="3" borderId="31" xfId="0" applyFont="1" applyFill="1" applyBorder="1" applyAlignment="1">
      <alignment horizontal="center" vertical="center"/>
    </xf>
    <xf numFmtId="0" fontId="44" fillId="3" borderId="32" xfId="0" applyFont="1" applyFill="1" applyBorder="1" applyAlignment="1">
      <alignment horizontal="center" vertical="center"/>
    </xf>
    <xf numFmtId="0" fontId="44" fillId="3" borderId="10" xfId="0" applyFont="1" applyFill="1" applyBorder="1" applyAlignment="1">
      <alignment horizontal="center" vertical="center"/>
    </xf>
    <xf numFmtId="0" fontId="44" fillId="3" borderId="34" xfId="0" applyFont="1" applyFill="1" applyBorder="1" applyAlignment="1">
      <alignment horizontal="center" vertical="center"/>
    </xf>
    <xf numFmtId="0" fontId="0" fillId="0" borderId="7" xfId="0" applyBorder="1"/>
    <xf numFmtId="0" fontId="0" fillId="4" borderId="6" xfId="0" applyFill="1" applyBorder="1" applyAlignment="1" applyProtection="1">
      <alignment horizontal="left" vertical="top" wrapText="1"/>
      <protection locked="0"/>
    </xf>
    <xf numFmtId="0" fontId="0" fillId="4" borderId="7" xfId="0" applyFill="1" applyBorder="1" applyAlignment="1" applyProtection="1">
      <alignment horizontal="left" vertical="top" wrapText="1"/>
      <protection locked="0"/>
    </xf>
    <xf numFmtId="0" fontId="0" fillId="4" borderId="8" xfId="0" applyFill="1" applyBorder="1" applyAlignment="1" applyProtection="1">
      <alignment horizontal="left" vertical="top" wrapText="1"/>
      <protection locked="0"/>
    </xf>
    <xf numFmtId="0" fontId="0" fillId="4" borderId="2" xfId="0" applyFill="1" applyBorder="1" applyAlignment="1" applyProtection="1">
      <alignment horizontal="left" vertical="top" wrapText="1"/>
      <protection locked="0"/>
    </xf>
    <xf numFmtId="0" fontId="0" fillId="4" borderId="0" xfId="0" applyFill="1" applyAlignment="1" applyProtection="1">
      <alignment horizontal="left" vertical="top" wrapText="1"/>
      <protection locked="0"/>
    </xf>
    <xf numFmtId="0" fontId="0" fillId="4" borderId="3" xfId="0" applyFill="1" applyBorder="1" applyAlignment="1" applyProtection="1">
      <alignment horizontal="left" vertical="top" wrapText="1"/>
      <protection locked="0"/>
    </xf>
    <xf numFmtId="0" fontId="0" fillId="4" borderId="9" xfId="0" applyFill="1" applyBorder="1" applyAlignment="1" applyProtection="1">
      <alignment horizontal="left" vertical="top" wrapText="1"/>
      <protection locked="0"/>
    </xf>
    <xf numFmtId="0" fontId="0" fillId="4" borderId="1" xfId="0" applyFill="1" applyBorder="1" applyAlignment="1" applyProtection="1">
      <alignment horizontal="left" vertical="top" wrapText="1"/>
      <protection locked="0"/>
    </xf>
    <xf numFmtId="0" fontId="0" fillId="4" borderId="5" xfId="0" applyFill="1" applyBorder="1" applyAlignment="1" applyProtection="1">
      <alignment horizontal="left" vertical="top" wrapText="1"/>
      <protection locked="0"/>
    </xf>
    <xf numFmtId="0" fontId="14" fillId="3" borderId="0" xfId="2" applyFill="1" applyAlignment="1" applyProtection="1">
      <alignment horizontal="center"/>
      <protection locked="0"/>
    </xf>
    <xf numFmtId="0" fontId="50" fillId="0" borderId="24" xfId="2" applyFont="1" applyBorder="1" applyAlignment="1" applyProtection="1">
      <alignment horizontal="center" vertical="center"/>
      <protection locked="0"/>
    </xf>
    <xf numFmtId="0" fontId="50" fillId="0" borderId="25" xfId="2" applyFont="1" applyBorder="1" applyAlignment="1" applyProtection="1">
      <alignment horizontal="center" vertical="center"/>
      <protection locked="0"/>
    </xf>
    <xf numFmtId="0" fontId="50" fillId="0" borderId="26" xfId="2" applyFont="1" applyBorder="1" applyAlignment="1" applyProtection="1">
      <alignment horizontal="center" vertical="center"/>
      <protection locked="0"/>
    </xf>
    <xf numFmtId="0" fontId="50" fillId="0" borderId="27" xfId="2" applyFont="1" applyBorder="1" applyAlignment="1" applyProtection="1">
      <alignment horizontal="center" vertical="center"/>
      <protection locked="0"/>
    </xf>
    <xf numFmtId="0" fontId="50" fillId="0" borderId="28" xfId="2" applyFont="1" applyBorder="1" applyAlignment="1" applyProtection="1">
      <alignment horizontal="center" vertical="center"/>
      <protection locked="0"/>
    </xf>
    <xf numFmtId="0" fontId="50" fillId="0" borderId="29" xfId="2" applyFont="1" applyBorder="1" applyAlignment="1" applyProtection="1">
      <alignment horizontal="center" vertical="center"/>
      <protection locked="0"/>
    </xf>
  </cellXfs>
  <cellStyles count="3">
    <cellStyle name="Hyperlink" xfId="1" builtinId="8"/>
    <cellStyle name="Normal" xfId="0" builtinId="0"/>
    <cellStyle name="Normal_PS Rehab Bridge sheet" xfId="2" xr:uid="{00000000-0005-0000-0000-000002000000}"/>
  </cellStyles>
  <dxfs count="5">
    <dxf>
      <font>
        <condense val="0"/>
        <extend val="0"/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285750</xdr:colOff>
      <xdr:row>5</xdr:row>
      <xdr:rowOff>47625</xdr:rowOff>
    </xdr:from>
    <xdr:to>
      <xdr:col>3</xdr:col>
      <xdr:colOff>295275</xdr:colOff>
      <xdr:row>6</xdr:row>
      <xdr:rowOff>114300</xdr:rowOff>
    </xdr:to>
    <xdr:cxnSp macro="">
      <xdr:nvCxnSpPr>
        <xdr:cNvPr id="3" name="Straight Arrow Connector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CxnSpPr/>
      </xdr:nvCxnSpPr>
      <xdr:spPr bwMode="auto">
        <a:xfrm>
          <a:off x="2114550" y="866775"/>
          <a:ext cx="9525" cy="228600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triangle"/>
        </a:ln>
        <a:effectLst/>
      </xdr:spPr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indexed="35"/>
  </sheetPr>
  <dimension ref="A1:S59"/>
  <sheetViews>
    <sheetView showGridLines="0" zoomScaleNormal="100" workbookViewId="0">
      <selection activeCell="D5" sqref="D5:F5"/>
    </sheetView>
  </sheetViews>
  <sheetFormatPr defaultColWidth="7.7265625" defaultRowHeight="12.75" customHeight="1" x14ac:dyDescent="0.3"/>
  <cols>
    <col min="1" max="1" width="7.7265625" style="106"/>
    <col min="2" max="16384" width="7.7265625" style="74"/>
  </cols>
  <sheetData>
    <row r="1" spans="1:16" ht="12.75" customHeight="1" x14ac:dyDescent="0.3">
      <c r="D1" s="257"/>
      <c r="E1" s="257"/>
      <c r="F1" s="257"/>
      <c r="G1" s="257"/>
      <c r="H1" s="257"/>
    </row>
    <row r="2" spans="1:16" ht="12.75" customHeight="1" x14ac:dyDescent="0.3">
      <c r="D2" s="257"/>
      <c r="E2" s="257"/>
      <c r="F2" s="257"/>
      <c r="G2" s="257"/>
      <c r="H2" s="257"/>
    </row>
    <row r="3" spans="1:16" ht="12.75" customHeight="1" x14ac:dyDescent="0.35">
      <c r="B3"/>
      <c r="C3"/>
      <c r="D3" s="115"/>
      <c r="E3" s="260"/>
      <c r="F3" s="260"/>
      <c r="G3" s="260"/>
      <c r="H3" s="260"/>
      <c r="I3" s="260"/>
      <c r="J3"/>
      <c r="K3"/>
      <c r="L3"/>
      <c r="M3"/>
      <c r="N3"/>
    </row>
    <row r="4" spans="1:16" ht="12.75" customHeight="1" x14ac:dyDescent="0.3">
      <c r="A4" s="85"/>
      <c r="B4" s="1"/>
      <c r="C4" s="1"/>
      <c r="D4" s="1"/>
      <c r="E4" s="9"/>
      <c r="F4" s="9"/>
      <c r="G4" s="1"/>
      <c r="H4" s="9"/>
      <c r="I4" s="1"/>
      <c r="J4" s="258" t="s">
        <v>84</v>
      </c>
      <c r="K4" s="258"/>
      <c r="L4" s="258"/>
      <c r="M4" s="258"/>
      <c r="N4" s="102"/>
    </row>
    <row r="5" spans="1:16" ht="12.75" customHeight="1" x14ac:dyDescent="0.3">
      <c r="A5" s="85"/>
      <c r="B5" s="1" t="s">
        <v>0</v>
      </c>
      <c r="C5"/>
      <c r="D5" s="259"/>
      <c r="E5" s="259"/>
      <c r="F5" s="259"/>
      <c r="G5" s="13"/>
      <c r="H5" s="12"/>
      <c r="I5" s="1"/>
      <c r="J5" s="258"/>
      <c r="K5" s="258"/>
      <c r="L5" s="258"/>
      <c r="M5" s="258"/>
      <c r="N5" s="102"/>
    </row>
    <row r="6" spans="1:16" ht="12.75" customHeight="1" x14ac:dyDescent="0.3">
      <c r="A6" s="85"/>
      <c r="B6" s="1"/>
      <c r="C6"/>
      <c r="D6" s="13"/>
      <c r="E6" s="12"/>
      <c r="F6" s="12"/>
      <c r="G6" s="13"/>
      <c r="H6" s="12"/>
      <c r="I6" s="1"/>
      <c r="J6" s="258"/>
      <c r="K6" s="258"/>
      <c r="L6" s="258"/>
      <c r="M6" s="258"/>
      <c r="N6" s="102"/>
    </row>
    <row r="7" spans="1:16" ht="12.75" customHeight="1" x14ac:dyDescent="0.3">
      <c r="A7" s="85"/>
      <c r="B7" s="1" t="s">
        <v>1</v>
      </c>
      <c r="C7"/>
      <c r="D7" s="259"/>
      <c r="E7" s="259"/>
      <c r="F7" s="259"/>
      <c r="G7" s="259"/>
      <c r="H7" s="259"/>
      <c r="I7" s="259"/>
      <c r="J7" s="258" t="s">
        <v>92</v>
      </c>
      <c r="K7" s="258"/>
      <c r="L7" s="258"/>
      <c r="M7" s="258"/>
      <c r="N7" s="102"/>
    </row>
    <row r="8" spans="1:16" ht="12.75" customHeight="1" x14ac:dyDescent="0.3">
      <c r="A8" s="85"/>
      <c r="B8" s="1"/>
      <c r="C8"/>
      <c r="D8" s="13"/>
      <c r="E8" s="14"/>
      <c r="F8" s="14"/>
      <c r="G8" s="14"/>
      <c r="H8" s="14"/>
      <c r="I8"/>
      <c r="J8" s="258"/>
      <c r="K8" s="258"/>
      <c r="L8" s="258"/>
      <c r="M8" s="258"/>
      <c r="N8" s="102"/>
    </row>
    <row r="9" spans="1:16" ht="12.75" customHeight="1" x14ac:dyDescent="0.35">
      <c r="B9" s="23" t="s">
        <v>68</v>
      </c>
      <c r="C9"/>
      <c r="D9" s="259"/>
      <c r="E9" s="259"/>
      <c r="F9" s="259"/>
      <c r="G9" s="14"/>
      <c r="H9" s="14"/>
      <c r="I9"/>
      <c r="J9" s="9"/>
      <c r="K9" s="1"/>
      <c r="L9" s="1"/>
      <c r="M9" s="1"/>
      <c r="N9" s="102"/>
    </row>
    <row r="10" spans="1:16" ht="12.75" customHeight="1" x14ac:dyDescent="0.3">
      <c r="B10" s="102"/>
      <c r="C10" s="1"/>
      <c r="D10" s="16"/>
      <c r="E10" s="15"/>
      <c r="F10"/>
      <c r="G10"/>
      <c r="H10"/>
      <c r="I10"/>
      <c r="J10"/>
      <c r="K10" s="261" t="s">
        <v>73</v>
      </c>
      <c r="L10" s="261"/>
      <c r="M10" s="251">
        <f>SUM(K29,K42,K45)</f>
        <v>93</v>
      </c>
      <c r="N10" s="252"/>
    </row>
    <row r="11" spans="1:16" ht="12.75" customHeight="1" x14ac:dyDescent="0.3">
      <c r="B11" s="102" t="s">
        <v>81</v>
      </c>
      <c r="C11" s="86"/>
      <c r="D11" s="8"/>
      <c r="E11" t="s">
        <v>80</v>
      </c>
      <c r="F11" s="14"/>
      <c r="G11"/>
      <c r="H11"/>
      <c r="I11"/>
      <c r="J11"/>
      <c r="K11" s="261"/>
      <c r="L11" s="261"/>
      <c r="M11" s="253"/>
      <c r="N11" s="254"/>
    </row>
    <row r="12" spans="1:16" ht="12.75" customHeight="1" x14ac:dyDescent="0.3">
      <c r="B12" s="102"/>
      <c r="C12"/>
      <c r="D12"/>
      <c r="E12"/>
      <c r="F12"/>
      <c r="G12"/>
      <c r="H12"/>
      <c r="I12" s="195"/>
      <c r="J12" s="9" t="s">
        <v>93</v>
      </c>
      <c r="K12" s="9" t="s">
        <v>94</v>
      </c>
      <c r="L12"/>
      <c r="M12"/>
      <c r="N12"/>
      <c r="P12" s="198"/>
    </row>
    <row r="13" spans="1:16" ht="12.75" customHeight="1" x14ac:dyDescent="0.35">
      <c r="B13" s="23" t="s">
        <v>77</v>
      </c>
      <c r="C13"/>
      <c r="D13" s="116"/>
      <c r="E13"/>
      <c r="F13" s="195"/>
      <c r="G13" s="195"/>
      <c r="H13" s="195"/>
      <c r="I13" s="197" t="s">
        <v>95</v>
      </c>
      <c r="J13" s="116"/>
      <c r="K13" s="116"/>
      <c r="L13"/>
      <c r="M13"/>
      <c r="N13"/>
    </row>
    <row r="14" spans="1:16" ht="12.75" customHeight="1" x14ac:dyDescent="0.3">
      <c r="B14"/>
      <c r="C14"/>
      <c r="D14"/>
      <c r="E14"/>
      <c r="F14" s="195"/>
      <c r="G14" s="195"/>
      <c r="H14" s="195"/>
      <c r="I14" s="195"/>
      <c r="J14" s="196" t="s">
        <v>96</v>
      </c>
      <c r="K14"/>
      <c r="L14"/>
      <c r="M14"/>
      <c r="N14"/>
    </row>
    <row r="15" spans="1:16" ht="12.75" customHeight="1" thickBot="1" x14ac:dyDescent="0.35">
      <c r="B15"/>
      <c r="C15"/>
      <c r="D15"/>
      <c r="E15"/>
      <c r="F15"/>
      <c r="G15"/>
      <c r="H15"/>
      <c r="I15"/>
      <c r="J15" s="196" t="s">
        <v>97</v>
      </c>
      <c r="K15"/>
      <c r="L15"/>
      <c r="M15"/>
      <c r="N15"/>
    </row>
    <row r="16" spans="1:16" ht="12.75" customHeight="1" x14ac:dyDescent="0.3">
      <c r="B16" s="117"/>
      <c r="C16" s="68"/>
      <c r="D16" s="55"/>
      <c r="E16" s="68"/>
      <c r="F16" s="68"/>
      <c r="G16" s="68"/>
      <c r="H16" s="69"/>
      <c r="I16" s="69"/>
      <c r="J16" s="68"/>
      <c r="K16" s="68"/>
      <c r="L16" s="68"/>
      <c r="M16" s="55"/>
      <c r="N16" s="56"/>
    </row>
    <row r="17" spans="2:17" ht="12.75" customHeight="1" x14ac:dyDescent="0.3">
      <c r="B17" s="104"/>
      <c r="C17" s="255" t="s">
        <v>85</v>
      </c>
      <c r="D17" s="255"/>
      <c r="E17" s="255"/>
      <c r="F17" s="255"/>
      <c r="G17" s="255"/>
      <c r="H17" s="255"/>
      <c r="I17" s="255"/>
      <c r="J17" s="255"/>
      <c r="K17" s="255"/>
      <c r="L17" s="255"/>
      <c r="M17" s="118"/>
      <c r="N17" s="58"/>
    </row>
    <row r="18" spans="2:17" ht="12.75" customHeight="1" x14ac:dyDescent="0.3">
      <c r="B18" s="104"/>
      <c r="C18" s="1"/>
      <c r="D18" s="1"/>
      <c r="E18" s="256" t="s">
        <v>86</v>
      </c>
      <c r="F18" s="256"/>
      <c r="G18" s="256"/>
      <c r="H18" s="256"/>
      <c r="I18" s="256"/>
      <c r="J18" s="256"/>
      <c r="K18" s="1"/>
      <c r="L18" s="1"/>
      <c r="M18"/>
      <c r="N18" s="58"/>
    </row>
    <row r="19" spans="2:17" ht="12.75" customHeight="1" x14ac:dyDescent="0.35">
      <c r="B19" s="104"/>
      <c r="C19" s="152"/>
      <c r="D19" s="152"/>
      <c r="E19" s="152"/>
      <c r="F19" s="152"/>
      <c r="G19" s="164"/>
      <c r="H19" s="153"/>
      <c r="I19" s="249"/>
      <c r="J19" s="249"/>
      <c r="K19" s="154"/>
      <c r="L19" s="165"/>
      <c r="M19" s="119"/>
      <c r="N19" s="58"/>
    </row>
    <row r="20" spans="2:17" ht="12.75" customHeight="1" x14ac:dyDescent="0.35">
      <c r="B20" s="104"/>
      <c r="C20" s="1"/>
      <c r="D20" s="1"/>
      <c r="E20" s="1"/>
      <c r="F20" s="1"/>
      <c r="G20"/>
      <c r="H20" s="120"/>
      <c r="I20" s="120"/>
      <c r="J20" s="121"/>
      <c r="K20" s="122"/>
      <c r="L20" s="122"/>
      <c r="M20" s="123"/>
      <c r="N20" s="58"/>
    </row>
    <row r="21" spans="2:17" ht="12.75" customHeight="1" x14ac:dyDescent="0.35">
      <c r="B21" s="104"/>
      <c r="C21" s="1"/>
      <c r="D21" s="1"/>
      <c r="E21" s="1"/>
      <c r="F21" s="1"/>
      <c r="G21"/>
      <c r="H21" s="124"/>
      <c r="I21" s="124"/>
      <c r="J21" s="121"/>
      <c r="K21" s="125"/>
      <c r="L21" s="125"/>
      <c r="M21" s="126"/>
      <c r="N21" s="58"/>
    </row>
    <row r="22" spans="2:17" ht="12.75" customHeight="1" x14ac:dyDescent="0.3">
      <c r="B22" s="104"/>
      <c r="C22" s="1"/>
      <c r="D22" s="1"/>
      <c r="E22" s="1"/>
      <c r="F22" s="1"/>
      <c r="G22"/>
      <c r="H22" s="1" t="s">
        <v>2</v>
      </c>
      <c r="I22" s="9"/>
      <c r="J22"/>
      <c r="K22" s="127" t="s">
        <v>67</v>
      </c>
      <c r="L22" s="9"/>
      <c r="M22" s="102"/>
      <c r="N22" s="58"/>
    </row>
    <row r="23" spans="2:17" ht="12.75" customHeight="1" x14ac:dyDescent="0.3">
      <c r="B23" s="104"/>
      <c r="C23" s="128"/>
      <c r="D23"/>
      <c r="E23"/>
      <c r="F23" s="1"/>
      <c r="G23"/>
      <c r="H23" s="152" t="s">
        <v>3</v>
      </c>
      <c r="I23" s="9"/>
      <c r="J23"/>
      <c r="K23" s="163" t="s">
        <v>8</v>
      </c>
      <c r="L23" s="98"/>
      <c r="M23" s="129"/>
      <c r="N23" s="58"/>
    </row>
    <row r="24" spans="2:17" ht="12.75" customHeight="1" x14ac:dyDescent="0.3">
      <c r="B24" s="104"/>
      <c r="C24" s="100" t="s">
        <v>98</v>
      </c>
      <c r="D24" s="71"/>
      <c r="E24"/>
      <c r="F24" s="1"/>
      <c r="G24"/>
      <c r="H24" s="1"/>
      <c r="I24" s="9"/>
      <c r="J24"/>
      <c r="K24" s="127"/>
      <c r="L24" s="9"/>
      <c r="M24" s="102"/>
      <c r="N24" s="58"/>
    </row>
    <row r="25" spans="2:17" ht="12.75" customHeight="1" x14ac:dyDescent="0.3">
      <c r="B25" s="57"/>
      <c r="C25" s="130"/>
      <c r="D25" s="130"/>
      <c r="E25" s="102"/>
      <c r="F25" s="1"/>
      <c r="G25"/>
      <c r="H25" s="1"/>
      <c r="I25" s="9"/>
      <c r="J25"/>
      <c r="K25" s="127"/>
      <c r="L25" s="18"/>
      <c r="M25" s="102"/>
      <c r="N25" s="58"/>
    </row>
    <row r="26" spans="2:17" ht="12.75" customHeight="1" x14ac:dyDescent="0.35">
      <c r="B26" s="104"/>
      <c r="C26"/>
      <c r="D26" s="248" t="s">
        <v>100</v>
      </c>
      <c r="E26" s="248"/>
      <c r="F26" s="248"/>
      <c r="G26"/>
      <c r="H26" s="9">
        <v>80</v>
      </c>
      <c r="I26" s="87"/>
      <c r="J26" s="131"/>
      <c r="K26" s="6">
        <f>'Suff Rating'!F9</f>
        <v>80</v>
      </c>
      <c r="L26" s="102"/>
      <c r="M26" s="132"/>
      <c r="N26" s="58"/>
    </row>
    <row r="27" spans="2:17" ht="12.75" customHeight="1" x14ac:dyDescent="0.3">
      <c r="B27" s="104"/>
      <c r="C27"/>
      <c r="D27" s="103"/>
      <c r="E27" s="101"/>
      <c r="F27" s="101"/>
      <c r="G27"/>
      <c r="H27" s="9"/>
      <c r="I27" s="87"/>
      <c r="J27" s="131"/>
      <c r="K27" s="133"/>
      <c r="L27" s="102"/>
      <c r="M27" s="132"/>
      <c r="N27" s="58"/>
    </row>
    <row r="28" spans="2:17" ht="12.75" customHeight="1" x14ac:dyDescent="0.3">
      <c r="B28" s="104"/>
      <c r="C28" s="102"/>
      <c r="D28" s="134"/>
      <c r="E28" s="134"/>
      <c r="F28" s="10"/>
      <c r="G28"/>
      <c r="H28" s="9"/>
      <c r="I28"/>
      <c r="J28" s="135"/>
      <c r="K28" s="20"/>
      <c r="L28" s="102"/>
      <c r="M28" s="105"/>
      <c r="N28" s="58"/>
      <c r="O28" s="110"/>
      <c r="P28" s="111"/>
      <c r="Q28" s="110"/>
    </row>
    <row r="29" spans="2:17" ht="12.75" customHeight="1" x14ac:dyDescent="0.3">
      <c r="B29" s="104"/>
      <c r="C29" s="102"/>
      <c r="D29" s="134"/>
      <c r="E29" s="134"/>
      <c r="F29"/>
      <c r="G29" s="6" t="s">
        <v>4</v>
      </c>
      <c r="H29" s="9">
        <f>SUM(H26:I27)</f>
        <v>80</v>
      </c>
      <c r="I29" s="100"/>
      <c r="J29" s="136"/>
      <c r="K29" s="162">
        <f>ROUND(SUM(K26:K27),2)</f>
        <v>80</v>
      </c>
      <c r="L29" s="102"/>
      <c r="M29" s="132"/>
      <c r="N29" s="58"/>
      <c r="O29" s="110"/>
      <c r="P29" s="112"/>
      <c r="Q29" s="110"/>
    </row>
    <row r="30" spans="2:17" ht="12.75" customHeight="1" thickBot="1" x14ac:dyDescent="0.35">
      <c r="B30" s="104"/>
      <c r="C30" s="155"/>
      <c r="D30" s="155"/>
      <c r="E30" s="155"/>
      <c r="F30" s="156"/>
      <c r="G30" s="158"/>
      <c r="H30" s="161"/>
      <c r="I30" s="158"/>
      <c r="J30" s="159"/>
      <c r="K30" s="157"/>
      <c r="L30" s="160"/>
      <c r="M30" s="105"/>
      <c r="N30" s="58"/>
      <c r="O30" s="113"/>
      <c r="P30" s="113"/>
      <c r="Q30" s="110"/>
    </row>
    <row r="31" spans="2:17" ht="12.75" customHeight="1" thickTop="1" x14ac:dyDescent="0.3">
      <c r="B31" s="104"/>
      <c r="C31" s="103"/>
      <c r="D31" s="103"/>
      <c r="E31" s="103"/>
      <c r="F31" s="1"/>
      <c r="G31"/>
      <c r="H31" s="9"/>
      <c r="I31"/>
      <c r="J31" s="135"/>
      <c r="K31" s="19"/>
      <c r="L31" s="102"/>
      <c r="M31" s="105"/>
      <c r="N31" s="58"/>
      <c r="O31" s="114"/>
      <c r="P31" s="114"/>
      <c r="Q31" s="110"/>
    </row>
    <row r="32" spans="2:17" ht="12.75" customHeight="1" x14ac:dyDescent="0.3">
      <c r="B32" s="104"/>
      <c r="C32" s="150" t="s">
        <v>99</v>
      </c>
      <c r="D32" s="103"/>
      <c r="E32" s="103"/>
      <c r="F32" s="1"/>
      <c r="G32"/>
      <c r="H32" s="9"/>
      <c r="I32"/>
      <c r="J32" s="135"/>
      <c r="K32" s="19"/>
      <c r="L32" s="102"/>
      <c r="M32" s="105"/>
      <c r="N32" s="58"/>
      <c r="O32" s="110"/>
      <c r="P32" s="110"/>
      <c r="Q32" s="110"/>
    </row>
    <row r="33" spans="1:19" ht="12.75" customHeight="1" x14ac:dyDescent="0.3">
      <c r="A33" s="85"/>
      <c r="B33" s="70"/>
      <c r="C33" s="102" t="s">
        <v>105</v>
      </c>
      <c r="D33" s="103"/>
      <c r="E33" s="102"/>
      <c r="F33" s="1"/>
      <c r="G33"/>
      <c r="H33" s="9"/>
      <c r="I33"/>
      <c r="J33" s="135"/>
      <c r="K33" s="19"/>
      <c r="L33"/>
      <c r="M33" s="194"/>
      <c r="N33" s="58"/>
    </row>
    <row r="34" spans="1:19" ht="12.75" customHeight="1" x14ac:dyDescent="0.35">
      <c r="B34" s="104"/>
      <c r="C34" s="103"/>
      <c r="D34" s="248" t="s">
        <v>106</v>
      </c>
      <c r="E34" s="248"/>
      <c r="F34" s="248"/>
      <c r="G34"/>
      <c r="H34" s="9"/>
      <c r="I34" s="9">
        <v>12</v>
      </c>
      <c r="J34" s="131"/>
      <c r="K34" s="6">
        <f>'BR Rehab.'!D13</f>
        <v>0</v>
      </c>
      <c r="L34"/>
      <c r="M34" s="6"/>
      <c r="N34" s="58"/>
    </row>
    <row r="35" spans="1:19" ht="12.75" customHeight="1" x14ac:dyDescent="0.35">
      <c r="B35" s="104"/>
      <c r="C35" s="103"/>
      <c r="D35" s="248" t="s">
        <v>107</v>
      </c>
      <c r="E35" s="248"/>
      <c r="F35" s="248"/>
      <c r="G35"/>
      <c r="H35" s="9"/>
      <c r="I35" s="9">
        <v>16</v>
      </c>
      <c r="J35" s="131"/>
      <c r="K35" s="6">
        <f>'BR Rehab.'!H13</f>
        <v>0</v>
      </c>
      <c r="L35"/>
      <c r="M35" s="6"/>
      <c r="N35" s="58"/>
    </row>
    <row r="36" spans="1:19" ht="12.75" customHeight="1" x14ac:dyDescent="0.35">
      <c r="B36" s="104"/>
      <c r="C36"/>
      <c r="D36" s="248" t="s">
        <v>108</v>
      </c>
      <c r="E36" s="248"/>
      <c r="F36" s="248"/>
      <c r="G36"/>
      <c r="H36" s="9"/>
      <c r="I36" s="9">
        <v>20</v>
      </c>
      <c r="J36" s="135"/>
      <c r="K36" s="19">
        <f>'BR Rehab.'!E25</f>
        <v>0</v>
      </c>
      <c r="L36" s="102"/>
      <c r="M36" s="105"/>
      <c r="N36" s="58"/>
      <c r="P36" s="75"/>
      <c r="S36" s="75"/>
    </row>
    <row r="37" spans="1:19" ht="12.75" customHeight="1" x14ac:dyDescent="0.35">
      <c r="B37" s="104"/>
      <c r="C37" s="103"/>
      <c r="D37" s="248" t="s">
        <v>109</v>
      </c>
      <c r="E37" s="248"/>
      <c r="F37" s="248"/>
      <c r="G37"/>
      <c r="H37" s="9"/>
      <c r="I37" s="9">
        <v>14</v>
      </c>
      <c r="J37" s="131"/>
      <c r="K37" s="6">
        <f>'BR Rehab.'!G40</f>
        <v>0</v>
      </c>
      <c r="L37" s="102"/>
      <c r="M37" s="132"/>
      <c r="N37" s="58"/>
      <c r="P37" s="91"/>
      <c r="S37" s="91"/>
    </row>
    <row r="38" spans="1:19" ht="12.75" customHeight="1" x14ac:dyDescent="0.35">
      <c r="B38" s="104"/>
      <c r="C38" s="103"/>
      <c r="D38" s="248" t="s">
        <v>110</v>
      </c>
      <c r="E38" s="248"/>
      <c r="F38" s="248"/>
      <c r="G38"/>
      <c r="H38" s="9"/>
      <c r="I38" s="9">
        <v>5</v>
      </c>
      <c r="J38" s="131"/>
      <c r="K38" s="6">
        <f>'BR Rehab.'!D53</f>
        <v>0</v>
      </c>
      <c r="L38" s="102"/>
      <c r="M38" s="132"/>
      <c r="N38" s="58"/>
      <c r="O38" s="107"/>
      <c r="P38" s="107"/>
      <c r="R38" s="107"/>
      <c r="S38" s="107"/>
    </row>
    <row r="39" spans="1:19" ht="12.75" customHeight="1" x14ac:dyDescent="0.35">
      <c r="B39" s="104"/>
      <c r="C39" s="103"/>
      <c r="D39" s="248" t="s">
        <v>111</v>
      </c>
      <c r="E39" s="248"/>
      <c r="F39" s="248"/>
      <c r="G39"/>
      <c r="H39" s="9"/>
      <c r="I39" s="9">
        <v>15</v>
      </c>
      <c r="J39" s="137"/>
      <c r="K39" s="133">
        <f>'BR Rehab.'!I55</f>
        <v>0</v>
      </c>
      <c r="L39" s="102"/>
      <c r="M39" s="132"/>
      <c r="N39" s="58"/>
      <c r="O39" s="108"/>
      <c r="P39" s="108"/>
      <c r="R39" s="107"/>
      <c r="S39" s="108"/>
    </row>
    <row r="40" spans="1:19" ht="12.75" customHeight="1" x14ac:dyDescent="0.3">
      <c r="B40" s="104"/>
      <c r="C40" s="103"/>
      <c r="D40" s="138"/>
      <c r="E40" s="102"/>
      <c r="F40" s="139"/>
      <c r="G40"/>
      <c r="H40" s="9"/>
      <c r="I40"/>
      <c r="J40" s="140"/>
      <c r="K40" s="6"/>
      <c r="L40" s="102"/>
      <c r="M40" s="132"/>
      <c r="N40" s="58"/>
    </row>
    <row r="41" spans="1:19" ht="12.75" customHeight="1" x14ac:dyDescent="0.3">
      <c r="B41" s="104"/>
      <c r="C41" s="1"/>
      <c r="D41" s="1"/>
      <c r="E41" s="1"/>
      <c r="F41"/>
      <c r="G41"/>
      <c r="H41" s="9"/>
      <c r="I41"/>
      <c r="J41" s="140"/>
      <c r="K41" s="19"/>
      <c r="L41" s="102"/>
      <c r="M41" s="141"/>
      <c r="N41" s="58"/>
    </row>
    <row r="42" spans="1:19" ht="12.75" customHeight="1" x14ac:dyDescent="0.3">
      <c r="B42" s="104"/>
      <c r="C42" s="1"/>
      <c r="D42" s="1"/>
      <c r="E42" s="1"/>
      <c r="F42"/>
      <c r="G42" s="6" t="s">
        <v>4</v>
      </c>
      <c r="H42" s="9"/>
      <c r="I42" s="9">
        <f>SUM(I34:I39)</f>
        <v>82</v>
      </c>
      <c r="J42" s="140"/>
      <c r="K42" s="162">
        <f>MIN(75,(SUM(K39,K38,K37,K36,K35,K34)))</f>
        <v>0</v>
      </c>
      <c r="L42" s="102"/>
      <c r="M42" s="132"/>
      <c r="N42" s="58"/>
    </row>
    <row r="43" spans="1:19" ht="12.75" customHeight="1" thickBot="1" x14ac:dyDescent="0.35">
      <c r="B43" s="104"/>
      <c r="C43" s="155"/>
      <c r="D43" s="155"/>
      <c r="E43" s="155"/>
      <c r="F43" s="156"/>
      <c r="G43" s="158"/>
      <c r="H43" s="199" t="s">
        <v>112</v>
      </c>
      <c r="I43" s="161">
        <v>75</v>
      </c>
      <c r="J43" s="159"/>
      <c r="K43" s="157"/>
      <c r="L43" s="160"/>
      <c r="M43" s="105"/>
      <c r="N43" s="58"/>
    </row>
    <row r="44" spans="1:19" ht="12.75" customHeight="1" thickTop="1" x14ac:dyDescent="0.3">
      <c r="B44" s="104"/>
      <c r="C44" s="262"/>
      <c r="D44" s="262"/>
      <c r="E44" s="262"/>
      <c r="F44" s="1"/>
      <c r="G44"/>
      <c r="H44" s="9"/>
      <c r="I44"/>
      <c r="J44" s="140"/>
      <c r="K44" s="19"/>
      <c r="L44" s="102"/>
      <c r="M44" s="105"/>
      <c r="N44" s="58"/>
    </row>
    <row r="45" spans="1:19" ht="12.75" customHeight="1" x14ac:dyDescent="0.3">
      <c r="B45" s="148"/>
      <c r="C45" s="151" t="s">
        <v>83</v>
      </c>
      <c r="D45" s="149"/>
      <c r="E45" s="149"/>
      <c r="F45" s="149"/>
      <c r="G45"/>
      <c r="H45" s="9">
        <v>20</v>
      </c>
      <c r="I45" s="87"/>
      <c r="J45" s="131"/>
      <c r="K45" s="162">
        <f>'Local Significance'!J36</f>
        <v>13</v>
      </c>
      <c r="L45" s="102"/>
      <c r="M45" s="132"/>
      <c r="N45" s="58"/>
    </row>
    <row r="46" spans="1:19" ht="12.75" customHeight="1" thickBot="1" x14ac:dyDescent="0.35">
      <c r="B46" s="104"/>
      <c r="C46" s="155"/>
      <c r="D46" s="155"/>
      <c r="E46" s="155"/>
      <c r="F46" s="156"/>
      <c r="G46" s="158"/>
      <c r="H46" s="161"/>
      <c r="I46" s="158"/>
      <c r="J46" s="159"/>
      <c r="K46" s="157"/>
      <c r="L46" s="160"/>
      <c r="M46" s="142"/>
      <c r="N46" s="58"/>
    </row>
    <row r="47" spans="1:19" ht="12.75" customHeight="1" thickTop="1" x14ac:dyDescent="0.3">
      <c r="B47" s="104"/>
      <c r="C47" s="263"/>
      <c r="D47" s="263"/>
      <c r="E47" s="263"/>
      <c r="F47" s="103"/>
      <c r="G47"/>
      <c r="H47" s="9"/>
      <c r="I47" s="87"/>
      <c r="J47" s="143"/>
      <c r="K47" s="21"/>
      <c r="L47" s="102"/>
      <c r="M47" s="102"/>
      <c r="N47" s="58"/>
    </row>
    <row r="48" spans="1:19" ht="12.75" customHeight="1" x14ac:dyDescent="0.3">
      <c r="B48" s="104"/>
      <c r="C48" s="103"/>
      <c r="D48" s="103"/>
      <c r="E48" s="103"/>
      <c r="F48" s="103"/>
      <c r="G48"/>
      <c r="H48" s="2" t="s">
        <v>101</v>
      </c>
      <c r="I48" s="2" t="s">
        <v>102</v>
      </c>
      <c r="J48" s="135"/>
      <c r="K48" s="9"/>
      <c r="L48" s="102"/>
      <c r="M48" s="127"/>
      <c r="N48" s="58"/>
    </row>
    <row r="49" spans="2:14" ht="12.75" customHeight="1" x14ac:dyDescent="0.3">
      <c r="B49" s="144"/>
      <c r="C49" s="102"/>
      <c r="D49" s="102"/>
      <c r="E49" s="103"/>
      <c r="F49" s="103"/>
      <c r="G49"/>
      <c r="H49" s="9">
        <f>SUM(H29,H42,H45)</f>
        <v>100</v>
      </c>
      <c r="I49" s="9">
        <f>H45+I43</f>
        <v>95</v>
      </c>
      <c r="J49" s="136"/>
      <c r="K49" s="162">
        <f>SUM(K29,K42,K45)</f>
        <v>93</v>
      </c>
      <c r="L49" s="102"/>
      <c r="M49" s="132"/>
      <c r="N49" s="58"/>
    </row>
    <row r="50" spans="2:14" ht="12.75" customHeight="1" x14ac:dyDescent="0.3">
      <c r="B50" s="104"/>
      <c r="C50" s="103"/>
      <c r="D50" s="103"/>
      <c r="E50" s="103"/>
      <c r="F50" s="103"/>
      <c r="G50"/>
      <c r="H50" s="145" t="s">
        <v>5</v>
      </c>
      <c r="I50" s="145" t="s">
        <v>5</v>
      </c>
      <c r="J50" s="146"/>
      <c r="K50" s="67" t="s">
        <v>87</v>
      </c>
      <c r="L50" s="102"/>
      <c r="M50" s="138"/>
      <c r="N50" s="58"/>
    </row>
    <row r="51" spans="2:14" ht="12.75" customHeight="1" thickBot="1" x14ac:dyDescent="0.35">
      <c r="B51" s="147"/>
      <c r="C51" s="63"/>
      <c r="D51" s="63"/>
      <c r="E51" s="63"/>
      <c r="F51" s="63"/>
      <c r="G51" s="63"/>
      <c r="H51" s="61"/>
      <c r="I51" s="63"/>
      <c r="J51" s="63"/>
      <c r="K51" s="72"/>
      <c r="L51" s="63"/>
      <c r="M51" s="60"/>
      <c r="N51" s="65"/>
    </row>
    <row r="52" spans="2:14" ht="12.75" customHeight="1" x14ac:dyDescent="0.3">
      <c r="B52" s="55"/>
      <c r="C52"/>
      <c r="D52"/>
      <c r="E52"/>
      <c r="F52"/>
      <c r="G52"/>
      <c r="H52"/>
      <c r="I52"/>
      <c r="J52"/>
      <c r="K52"/>
      <c r="L52"/>
      <c r="M52"/>
      <c r="N52"/>
    </row>
    <row r="53" spans="2:14" ht="12.75" customHeight="1" x14ac:dyDescent="0.3">
      <c r="B53"/>
      <c r="C53" t="s">
        <v>146</v>
      </c>
      <c r="D53"/>
      <c r="E53"/>
      <c r="F53"/>
      <c r="G53"/>
      <c r="H53"/>
      <c r="I53"/>
      <c r="J53"/>
      <c r="K53"/>
      <c r="L53"/>
      <c r="M53"/>
      <c r="N53"/>
    </row>
    <row r="54" spans="2:14" ht="12.75" customHeight="1" x14ac:dyDescent="0.3">
      <c r="B54"/>
      <c r="C54" s="100"/>
      <c r="D54" s="100"/>
      <c r="E54" s="100"/>
      <c r="F54" s="100"/>
      <c r="G54" s="100"/>
      <c r="H54" s="100"/>
      <c r="I54" s="100"/>
      <c r="J54" s="100"/>
      <c r="K54" s="100"/>
      <c r="L54" s="100"/>
      <c r="M54"/>
      <c r="N54"/>
    </row>
    <row r="55" spans="2:14" ht="12.75" customHeight="1" x14ac:dyDescent="0.3">
      <c r="B55"/>
      <c r="C55" s="250" t="s">
        <v>88</v>
      </c>
      <c r="D55" s="250"/>
      <c r="E55" s="250"/>
      <c r="F55" s="250"/>
      <c r="G55" s="250"/>
      <c r="H55" s="250"/>
      <c r="I55" s="250"/>
      <c r="J55" s="250"/>
      <c r="K55" s="250"/>
      <c r="L55" s="250"/>
      <c r="M55"/>
      <c r="N55"/>
    </row>
    <row r="56" spans="2:14" ht="12.75" customHeight="1" x14ac:dyDescent="0.3">
      <c r="B56"/>
      <c r="C56" s="250"/>
      <c r="D56" s="250"/>
      <c r="E56" s="250"/>
      <c r="F56" s="250"/>
      <c r="G56" s="250"/>
      <c r="H56" s="250"/>
      <c r="I56" s="250"/>
      <c r="J56" s="250"/>
      <c r="K56" s="250"/>
      <c r="L56" s="250"/>
      <c r="M56"/>
      <c r="N56"/>
    </row>
    <row r="57" spans="2:14" ht="12.75" customHeight="1" x14ac:dyDescent="0.3">
      <c r="B57"/>
      <c r="C57" s="100"/>
      <c r="D57" s="100"/>
      <c r="E57" s="100"/>
      <c r="F57" s="100"/>
      <c r="G57" s="100"/>
      <c r="H57" s="100"/>
      <c r="I57" s="100"/>
      <c r="J57" s="100"/>
      <c r="K57" s="100"/>
      <c r="L57" s="100"/>
      <c r="M57"/>
      <c r="N57"/>
    </row>
    <row r="58" spans="2:14" ht="12.75" customHeight="1" x14ac:dyDescent="0.3">
      <c r="B58"/>
      <c r="C58" s="1" t="s">
        <v>6</v>
      </c>
      <c r="D58"/>
      <c r="E58"/>
      <c r="F58"/>
      <c r="G58"/>
      <c r="H58"/>
      <c r="I58"/>
      <c r="J58"/>
      <c r="K58"/>
      <c r="L58"/>
      <c r="M58"/>
      <c r="N58"/>
    </row>
    <row r="59" spans="2:14" ht="12.75" customHeight="1" x14ac:dyDescent="0.3">
      <c r="B59"/>
      <c r="C59"/>
      <c r="D59"/>
      <c r="E59"/>
      <c r="F59"/>
      <c r="G59"/>
      <c r="H59"/>
      <c r="I59"/>
      <c r="J59"/>
      <c r="K59"/>
      <c r="L59"/>
      <c r="M59"/>
      <c r="N59"/>
    </row>
  </sheetData>
  <sheetProtection algorithmName="SHA-512" hashValue="gFPwPFfRxJWHJbTy1H6+2c0vzFyD5puOeF6MoevsJbeopfAxdKhAG2tZBl+CghdIutwhJxKY4lP9euI18e2Uww==" saltValue="0NCKMP2/fQ1lf7OPB7UZEg==" spinCount="100000" sheet="1" selectLockedCells="1"/>
  <mergeCells count="22">
    <mergeCell ref="C55:L56"/>
    <mergeCell ref="M10:N11"/>
    <mergeCell ref="C17:L17"/>
    <mergeCell ref="E18:J18"/>
    <mergeCell ref="D1:H2"/>
    <mergeCell ref="J4:M6"/>
    <mergeCell ref="D5:F5"/>
    <mergeCell ref="D7:I7"/>
    <mergeCell ref="J7:M8"/>
    <mergeCell ref="E3:I3"/>
    <mergeCell ref="K10:L11"/>
    <mergeCell ref="D9:F9"/>
    <mergeCell ref="C44:E44"/>
    <mergeCell ref="C47:E47"/>
    <mergeCell ref="D34:F34"/>
    <mergeCell ref="D37:F37"/>
    <mergeCell ref="D38:F38"/>
    <mergeCell ref="D39:F39"/>
    <mergeCell ref="I19:J19"/>
    <mergeCell ref="D26:F26"/>
    <mergeCell ref="D35:F35"/>
    <mergeCell ref="D36:F36"/>
  </mergeCells>
  <phoneticPr fontId="0" type="noConversion"/>
  <conditionalFormatting sqref="K38">
    <cfRule type="containsErrors" dxfId="4" priority="4">
      <formula>ISERROR(K38)</formula>
    </cfRule>
  </conditionalFormatting>
  <conditionalFormatting sqref="K42">
    <cfRule type="containsErrors" dxfId="3" priority="3">
      <formula>ISERROR(K42)</formula>
    </cfRule>
  </conditionalFormatting>
  <conditionalFormatting sqref="K49">
    <cfRule type="containsErrors" dxfId="2" priority="2">
      <formula>ISERROR(K49)</formula>
    </cfRule>
  </conditionalFormatting>
  <conditionalFormatting sqref="M10:N11">
    <cfRule type="containsErrors" dxfId="1" priority="1">
      <formula>ISERROR(M10)</formula>
    </cfRule>
  </conditionalFormatting>
  <conditionalFormatting sqref="S38">
    <cfRule type="expression" priority="12" stopIfTrue="1">
      <formula>ISERROR(S38)</formula>
    </cfRule>
  </conditionalFormatting>
  <hyperlinks>
    <hyperlink ref="D26" location="Structure!A1" display="Structural Condition" xr:uid="{F1A10F20-8462-4037-892D-731F349D0FF9}"/>
    <hyperlink ref="D39:F39" location="'BR Rehab.'!A1" display="Roadway Width" xr:uid="{00000000-0004-0000-0000-000003000000}"/>
    <hyperlink ref="D38:F38" location="'BR Rehab.'!A1" display="Vertical Alignment" xr:uid="{00000000-0004-0000-0000-000002000000}"/>
    <hyperlink ref="D37:F37" location="'BR Rehab.'!A1" display="Horizontal Alignment" xr:uid="{00000000-0004-0000-0000-000001000000}"/>
    <hyperlink ref="D26:F26" location="'Suff Rating'!A1" display="Sufficiency Rating score" xr:uid="{6728DFCF-E860-4C86-ACF0-D5F0909FA6F3}"/>
    <hyperlink ref="D36:F36" location="'BR Rehab.'!A1" display="Roadway Width" xr:uid="{D33CF950-F6CA-4EFB-A3E6-1F44308726BF}"/>
    <hyperlink ref="D35:F35" location="'BR Rehab.'!A1" display="Vertical Alignment" xr:uid="{03FBEBB0-9377-4FA1-8C78-5693E23F27B5}"/>
    <hyperlink ref="D34:F34" location="'BR Rehab.'!A1" display="Horizontal Alignment" xr:uid="{2A654E35-5EF0-4253-8FCF-C4E88EE9A0C7}"/>
  </hyperlinks>
  <pageMargins left="0.38" right="0.32" top="0.4" bottom="0.37" header="0.22" footer="0.19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O38"/>
  <sheetViews>
    <sheetView showGridLines="0" zoomScaleNormal="100" workbookViewId="0">
      <selection activeCell="D9" sqref="D9"/>
    </sheetView>
  </sheetViews>
  <sheetFormatPr defaultColWidth="9.1796875" defaultRowHeight="13" x14ac:dyDescent="0.3"/>
  <cols>
    <col min="1" max="1" width="9.1796875" style="74"/>
    <col min="2" max="2" width="6.54296875" style="74" customWidth="1"/>
    <col min="3" max="3" width="6.453125" style="74" customWidth="1"/>
    <col min="4" max="4" width="7.54296875" style="74" customWidth="1"/>
    <col min="5" max="5" width="6.54296875" style="74" customWidth="1"/>
    <col min="6" max="6" width="6" style="74" customWidth="1"/>
    <col min="7" max="7" width="9.1796875" style="74"/>
    <col min="8" max="8" width="6.453125" style="74" customWidth="1"/>
    <col min="9" max="9" width="6.1796875" style="74" customWidth="1"/>
    <col min="10" max="10" width="8.1796875" style="74" customWidth="1"/>
    <col min="11" max="11" width="9.1796875" style="74"/>
    <col min="12" max="12" width="5.7265625" style="74" customWidth="1"/>
    <col min="13" max="13" width="8.1796875" style="74" customWidth="1"/>
    <col min="14" max="16384" width="9.1796875" style="74"/>
  </cols>
  <sheetData>
    <row r="2" spans="2:15" ht="13.5" thickBot="1" x14ac:dyDescent="0.35"/>
    <row r="3" spans="2:15" x14ac:dyDescent="0.3">
      <c r="B3" s="54"/>
      <c r="C3" s="55"/>
      <c r="D3" s="69"/>
      <c r="E3" s="55"/>
      <c r="F3" s="55"/>
      <c r="G3" s="177"/>
      <c r="H3" s="177"/>
      <c r="O3" s="82"/>
    </row>
    <row r="4" spans="2:15" ht="12.75" customHeight="1" x14ac:dyDescent="0.3">
      <c r="B4" s="57"/>
      <c r="C4" s="271" t="s">
        <v>79</v>
      </c>
      <c r="D4" s="271"/>
      <c r="E4" s="271"/>
      <c r="F4" s="274"/>
      <c r="G4" s="274"/>
      <c r="H4" s="274"/>
      <c r="I4" s="268"/>
      <c r="J4" s="268"/>
      <c r="K4" s="268"/>
      <c r="L4" s="237"/>
      <c r="O4" s="82"/>
    </row>
    <row r="5" spans="2:15" ht="12.75" customHeight="1" x14ac:dyDescent="0.3">
      <c r="B5" s="179"/>
      <c r="C5" s="271"/>
      <c r="D5" s="271"/>
      <c r="E5" s="271"/>
      <c r="F5" s="274"/>
      <c r="G5" s="274"/>
      <c r="H5" s="274"/>
      <c r="I5" s="268"/>
      <c r="J5" s="268"/>
      <c r="K5" s="268"/>
      <c r="L5" s="237"/>
      <c r="N5" s="83"/>
      <c r="O5" s="84"/>
    </row>
    <row r="6" spans="2:15" ht="12.75" customHeight="1" x14ac:dyDescent="0.3">
      <c r="B6" s="180"/>
      <c r="C6" s="181"/>
      <c r="D6" s="181"/>
      <c r="E6" s="178"/>
      <c r="F6" s="182"/>
      <c r="G6" s="182"/>
      <c r="H6" s="182"/>
      <c r="I6" s="237"/>
      <c r="J6" s="237"/>
      <c r="K6" s="237"/>
      <c r="L6" s="237"/>
      <c r="N6" s="83"/>
      <c r="O6" s="84"/>
    </row>
    <row r="7" spans="2:15" ht="12.75" customHeight="1" x14ac:dyDescent="0.3">
      <c r="B7" s="180"/>
      <c r="C7" s="181"/>
      <c r="D7" s="181"/>
      <c r="E7" s="178"/>
      <c r="F7" s="182"/>
      <c r="G7" s="182"/>
      <c r="H7" s="182"/>
      <c r="I7" s="237"/>
      <c r="J7" s="237"/>
      <c r="K7" s="237"/>
      <c r="L7" s="237"/>
      <c r="N7" s="83"/>
      <c r="O7" s="84"/>
    </row>
    <row r="8" spans="2:15" ht="12" customHeight="1" x14ac:dyDescent="0.3">
      <c r="B8" s="57"/>
      <c r="C8" s="273" t="s">
        <v>91</v>
      </c>
      <c r="D8" s="273"/>
      <c r="E8" s="266" t="s">
        <v>90</v>
      </c>
      <c r="F8" s="267"/>
      <c r="G8" s="267"/>
      <c r="H8" s="183"/>
      <c r="I8" s="269"/>
      <c r="J8" s="270"/>
      <c r="K8" s="270"/>
      <c r="L8" s="237"/>
      <c r="M8" s="83"/>
      <c r="O8" s="85"/>
    </row>
    <row r="9" spans="2:15" ht="15.5" x14ac:dyDescent="0.35">
      <c r="B9" s="57"/>
      <c r="C9" s="66"/>
      <c r="D9" s="7">
        <v>16.170000000000002</v>
      </c>
      <c r="E9"/>
      <c r="F9" s="11">
        <f>MIN(80,('Suff Rating'!H22))</f>
        <v>80</v>
      </c>
      <c r="G9" s="176"/>
      <c r="H9" s="176"/>
      <c r="I9" s="238"/>
      <c r="J9" s="239"/>
      <c r="K9" s="272"/>
      <c r="L9" s="272"/>
      <c r="M9" s="272"/>
      <c r="O9" s="85"/>
    </row>
    <row r="10" spans="2:15" ht="13.5" thickBot="1" x14ac:dyDescent="0.35">
      <c r="B10" s="59"/>
      <c r="C10" s="62"/>
      <c r="D10" s="60"/>
      <c r="E10" s="60"/>
      <c r="F10" s="60"/>
      <c r="G10" s="60"/>
      <c r="H10" s="60"/>
      <c r="O10" s="85"/>
    </row>
    <row r="12" spans="2:15" x14ac:dyDescent="0.3">
      <c r="J12" s="193"/>
    </row>
    <row r="15" spans="2:15" x14ac:dyDescent="0.3">
      <c r="B15" s="236" t="s">
        <v>129</v>
      </c>
      <c r="C15" s="77"/>
      <c r="D15" s="77"/>
      <c r="E15" s="77"/>
      <c r="F15" s="77"/>
      <c r="G15" s="77"/>
      <c r="H15" s="77"/>
      <c r="I15" s="75"/>
      <c r="J15" s="77"/>
      <c r="K15" s="75"/>
      <c r="L15" s="77"/>
    </row>
    <row r="16" spans="2:15" x14ac:dyDescent="0.3">
      <c r="B16" s="77"/>
      <c r="C16" s="77"/>
      <c r="D16" s="77"/>
      <c r="E16" s="77"/>
      <c r="F16" s="77"/>
      <c r="G16" s="77"/>
      <c r="H16" s="75"/>
      <c r="I16" s="75"/>
      <c r="J16" s="77"/>
    </row>
    <row r="17" spans="2:15" x14ac:dyDescent="0.3">
      <c r="B17" s="77" t="s">
        <v>7</v>
      </c>
      <c r="C17" s="77" t="s">
        <v>25</v>
      </c>
      <c r="D17" s="77"/>
      <c r="E17" s="77"/>
      <c r="F17" s="77"/>
      <c r="G17" s="75"/>
      <c r="H17" s="77"/>
      <c r="I17" s="77"/>
    </row>
    <row r="18" spans="2:15" x14ac:dyDescent="0.3">
      <c r="B18" s="77"/>
      <c r="C18" s="77"/>
      <c r="D18" s="77"/>
      <c r="E18" s="77"/>
      <c r="F18" s="77"/>
      <c r="G18" s="75"/>
      <c r="H18" s="77"/>
      <c r="I18" s="77"/>
    </row>
    <row r="19" spans="2:15" ht="12.75" customHeight="1" x14ac:dyDescent="0.3">
      <c r="B19" s="77"/>
      <c r="C19" s="264" t="s">
        <v>78</v>
      </c>
      <c r="D19" s="275" t="s">
        <v>130</v>
      </c>
      <c r="E19" s="275"/>
      <c r="F19" s="275"/>
      <c r="G19" s="276"/>
      <c r="I19" s="77"/>
    </row>
    <row r="20" spans="2:15" ht="12.75" customHeight="1" x14ac:dyDescent="0.3">
      <c r="B20" s="77"/>
      <c r="C20" s="265"/>
      <c r="D20" s="277"/>
      <c r="E20" s="277"/>
      <c r="F20" s="277"/>
      <c r="G20" s="278"/>
      <c r="H20" s="77"/>
      <c r="I20" s="77"/>
    </row>
    <row r="21" spans="2:15" ht="12.75" customHeight="1" x14ac:dyDescent="0.3">
      <c r="B21" s="77"/>
      <c r="C21" s="184"/>
      <c r="D21" s="185"/>
      <c r="E21" s="185"/>
      <c r="F21" s="185"/>
      <c r="G21" s="186"/>
      <c r="H21" s="77"/>
      <c r="I21" s="77"/>
    </row>
    <row r="22" spans="2:15" x14ac:dyDescent="0.3">
      <c r="B22" s="77"/>
      <c r="D22" s="77"/>
      <c r="F22" s="77"/>
      <c r="G22" s="94" t="s">
        <v>89</v>
      </c>
      <c r="H22" s="187">
        <f>IF(D9&lt;&gt;0,(100-D9),0)</f>
        <v>83.83</v>
      </c>
    </row>
    <row r="25" spans="2:15" x14ac:dyDescent="0.3">
      <c r="J25" s="188"/>
      <c r="K25" s="189"/>
    </row>
    <row r="31" spans="2:15" ht="15.5" x14ac:dyDescent="0.35">
      <c r="B31" s="240" t="s">
        <v>131</v>
      </c>
      <c r="C31" s="240"/>
      <c r="D31" s="240"/>
      <c r="E31" s="240"/>
      <c r="F31" s="240"/>
      <c r="G31" s="240"/>
      <c r="H31" s="240"/>
      <c r="I31" s="240"/>
      <c r="J31" s="240"/>
      <c r="K31" s="240"/>
      <c r="L31" s="240"/>
      <c r="M31" s="240"/>
      <c r="N31" s="240"/>
      <c r="O31" s="240"/>
    </row>
    <row r="32" spans="2:15" ht="15.5" x14ac:dyDescent="0.35">
      <c r="B32" s="240"/>
      <c r="C32" s="240" t="s">
        <v>132</v>
      </c>
      <c r="D32" s="240"/>
      <c r="E32" s="240"/>
      <c r="F32" s="240"/>
      <c r="G32" s="240"/>
      <c r="H32" s="240"/>
      <c r="I32" s="240"/>
      <c r="J32" s="240"/>
      <c r="K32" s="240"/>
      <c r="L32" s="240"/>
      <c r="M32" s="240"/>
      <c r="N32" s="240"/>
      <c r="O32" s="240"/>
    </row>
    <row r="33" spans="2:15" ht="15.5" x14ac:dyDescent="0.35">
      <c r="B33" s="240"/>
      <c r="C33" s="240"/>
      <c r="D33" s="240"/>
      <c r="E33" s="240"/>
      <c r="F33" s="240"/>
      <c r="G33" s="240"/>
      <c r="H33" s="240"/>
      <c r="I33" s="240"/>
      <c r="J33" s="240"/>
      <c r="K33" s="240"/>
      <c r="L33" s="240"/>
      <c r="M33" s="240"/>
      <c r="N33" s="240"/>
      <c r="O33" s="240"/>
    </row>
    <row r="34" spans="2:15" ht="15.5" x14ac:dyDescent="0.35">
      <c r="B34" s="240"/>
      <c r="C34" s="240" t="s">
        <v>133</v>
      </c>
      <c r="D34" s="240"/>
      <c r="E34" s="240"/>
      <c r="F34" s="240"/>
      <c r="G34" s="240"/>
      <c r="H34" s="240"/>
      <c r="I34" s="240"/>
      <c r="J34" s="240"/>
      <c r="K34" s="240"/>
      <c r="L34" s="240"/>
      <c r="M34" s="240"/>
      <c r="N34" s="240"/>
      <c r="O34" s="240"/>
    </row>
    <row r="35" spans="2:15" ht="15.5" x14ac:dyDescent="0.35">
      <c r="B35" s="240"/>
      <c r="C35" s="240"/>
      <c r="D35" s="240"/>
      <c r="E35" s="240"/>
      <c r="F35" s="240"/>
      <c r="G35" s="240"/>
      <c r="H35" s="240"/>
      <c r="I35" s="240"/>
      <c r="J35" s="240"/>
      <c r="K35" s="240"/>
      <c r="L35" s="240"/>
      <c r="M35" s="240"/>
      <c r="N35" s="240"/>
      <c r="O35" s="240"/>
    </row>
    <row r="36" spans="2:15" ht="15.5" x14ac:dyDescent="0.35">
      <c r="B36" s="240"/>
      <c r="C36" s="240" t="s">
        <v>134</v>
      </c>
      <c r="D36" s="240"/>
      <c r="E36" s="240"/>
      <c r="F36" s="240"/>
      <c r="G36" s="240"/>
      <c r="H36" s="240"/>
      <c r="I36" s="240"/>
      <c r="J36" s="240"/>
      <c r="K36" s="240"/>
      <c r="L36" s="240"/>
      <c r="M36" s="240"/>
      <c r="N36" s="240"/>
      <c r="O36" s="240"/>
    </row>
    <row r="37" spans="2:15" ht="15.5" x14ac:dyDescent="0.35">
      <c r="B37" s="240"/>
      <c r="C37" s="240"/>
      <c r="D37" s="240"/>
      <c r="E37" s="240"/>
      <c r="F37" s="240"/>
      <c r="G37" s="240"/>
      <c r="H37" s="240"/>
      <c r="I37" s="240"/>
      <c r="J37" s="240"/>
      <c r="K37" s="240"/>
      <c r="L37" s="240"/>
      <c r="M37" s="240"/>
      <c r="N37" s="240"/>
      <c r="O37" s="240"/>
    </row>
    <row r="38" spans="2:15" ht="14" x14ac:dyDescent="0.3">
      <c r="C38" s="243" t="s">
        <v>147</v>
      </c>
    </row>
  </sheetData>
  <sheetProtection algorithmName="SHA-512" hashValue="ZyErMNYiv9gYkokz1G52CvviOei1djCV5vUUlQfvsjMsBaLCCyEynxXOsYht72KZR1GEdz5rfbxXuZC8ajSJ0g==" saltValue="OVYxmE9lizEh6WJ3ivUnLA==" spinCount="100000" sheet="1" selectLockedCells="1"/>
  <mergeCells count="9">
    <mergeCell ref="C19:C20"/>
    <mergeCell ref="E8:G8"/>
    <mergeCell ref="I4:K5"/>
    <mergeCell ref="I8:K8"/>
    <mergeCell ref="C4:E5"/>
    <mergeCell ref="K9:M9"/>
    <mergeCell ref="C8:D8"/>
    <mergeCell ref="F4:H5"/>
    <mergeCell ref="D19:G20"/>
  </mergeCells>
  <pageMargins left="0.7" right="0.7" top="0.75" bottom="0.75" header="0.3" footer="0.3"/>
  <pageSetup orientation="portrait" horizontalDpi="4294967295" verticalDpi="4294967295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Q97"/>
  <sheetViews>
    <sheetView showGridLines="0" workbookViewId="0">
      <selection activeCell="C28" sqref="C28:K33"/>
    </sheetView>
  </sheetViews>
  <sheetFormatPr defaultColWidth="9.1796875" defaultRowHeight="13" x14ac:dyDescent="0.3"/>
  <cols>
    <col min="1" max="1" width="5.26953125" style="74" customWidth="1"/>
    <col min="2" max="11" width="7.7265625" style="74" customWidth="1"/>
    <col min="12" max="12" width="4.81640625" style="74" customWidth="1"/>
    <col min="13" max="256" width="7.7265625" style="74" customWidth="1"/>
    <col min="257" max="16384" width="9.1796875" style="74"/>
  </cols>
  <sheetData>
    <row r="3" spans="2:14" x14ac:dyDescent="0.3">
      <c r="B3" s="222"/>
      <c r="C3" s="279"/>
      <c r="D3" s="279"/>
      <c r="E3" s="15"/>
      <c r="F3" s="223"/>
      <c r="G3" s="279"/>
      <c r="H3" s="279"/>
      <c r="I3" s="15"/>
      <c r="J3" s="15"/>
      <c r="K3" s="15"/>
      <c r="L3" s="224"/>
      <c r="M3" s="75"/>
      <c r="N3" s="76"/>
    </row>
    <row r="4" spans="2:14" ht="16.5" x14ac:dyDescent="0.35">
      <c r="B4" s="225"/>
      <c r="C4" s="212" t="s">
        <v>113</v>
      </c>
      <c r="D4" s="100"/>
      <c r="E4" s="100"/>
      <c r="F4" s="100"/>
      <c r="G4"/>
      <c r="H4" s="109"/>
      <c r="I4" s="100"/>
      <c r="J4" s="100"/>
      <c r="K4"/>
      <c r="L4" s="226"/>
      <c r="M4" s="75"/>
      <c r="N4" s="76"/>
    </row>
    <row r="5" spans="2:14" x14ac:dyDescent="0.3">
      <c r="B5" s="225"/>
      <c r="C5" t="s">
        <v>128</v>
      </c>
      <c r="D5"/>
      <c r="E5"/>
      <c r="F5"/>
      <c r="G5"/>
      <c r="H5" s="247"/>
      <c r="I5" s="247"/>
      <c r="J5" s="247"/>
      <c r="K5" s="9"/>
      <c r="L5" s="226"/>
      <c r="M5" s="77"/>
      <c r="N5" s="78"/>
    </row>
    <row r="6" spans="2:14" x14ac:dyDescent="0.3">
      <c r="B6" s="225"/>
      <c r="C6"/>
      <c r="D6" s="200"/>
      <c r="E6"/>
      <c r="F6"/>
      <c r="G6"/>
      <c r="H6" s="247"/>
      <c r="I6" s="247"/>
      <c r="J6" s="247"/>
      <c r="K6" s="201"/>
      <c r="L6" s="227"/>
      <c r="M6" s="79"/>
      <c r="N6" s="80"/>
    </row>
    <row r="7" spans="2:14" x14ac:dyDescent="0.3">
      <c r="B7" s="225"/>
      <c r="C7" s="7"/>
      <c r="D7" t="s">
        <v>114</v>
      </c>
      <c r="E7" s="203"/>
      <c r="F7"/>
      <c r="G7"/>
      <c r="H7"/>
      <c r="I7" s="204"/>
      <c r="J7" s="99" t="str">
        <f>IF(C7&lt;&gt;"",10,"")</f>
        <v/>
      </c>
      <c r="K7" s="214"/>
      <c r="L7" s="228" t="s">
        <v>120</v>
      </c>
      <c r="M7" s="77"/>
      <c r="N7" s="81"/>
    </row>
    <row r="8" spans="2:14" x14ac:dyDescent="0.3">
      <c r="B8" s="225"/>
      <c r="C8"/>
      <c r="D8"/>
      <c r="E8"/>
      <c r="F8"/>
      <c r="G8"/>
      <c r="H8"/>
      <c r="I8"/>
      <c r="J8"/>
      <c r="K8"/>
      <c r="L8"/>
      <c r="M8" s="77"/>
      <c r="N8" s="81"/>
    </row>
    <row r="9" spans="2:14" x14ac:dyDescent="0.3">
      <c r="B9" s="229"/>
      <c r="C9" s="7" t="s">
        <v>103</v>
      </c>
      <c r="D9" s="213" t="s">
        <v>115</v>
      </c>
      <c r="E9" s="204"/>
      <c r="F9" s="202"/>
      <c r="G9"/>
      <c r="H9"/>
      <c r="I9" s="204"/>
      <c r="J9" s="99">
        <f>IF(C9&lt;&gt;"",5,"")</f>
        <v>5</v>
      </c>
      <c r="K9" s="201"/>
      <c r="L9" s="228" t="s">
        <v>121</v>
      </c>
      <c r="M9" s="77"/>
      <c r="N9" s="81"/>
    </row>
    <row r="10" spans="2:14" x14ac:dyDescent="0.3">
      <c r="B10" s="229"/>
      <c r="C10" s="7"/>
      <c r="D10" t="s">
        <v>116</v>
      </c>
      <c r="E10" s="204"/>
      <c r="F10" s="202"/>
      <c r="G10"/>
      <c r="H10"/>
      <c r="I10" s="204"/>
      <c r="J10" s="99" t="str">
        <f>IF(C10&lt;&gt;"",4,"")</f>
        <v/>
      </c>
      <c r="K10"/>
      <c r="L10" s="228" t="s">
        <v>122</v>
      </c>
      <c r="M10" s="77"/>
      <c r="N10" s="81"/>
    </row>
    <row r="11" spans="2:14" x14ac:dyDescent="0.3">
      <c r="B11" s="229"/>
      <c r="C11" s="7" t="s">
        <v>103</v>
      </c>
      <c r="D11" t="s">
        <v>117</v>
      </c>
      <c r="E11" s="202"/>
      <c r="F11" s="202"/>
      <c r="G11"/>
      <c r="H11" s="9"/>
      <c r="I11" s="202"/>
      <c r="J11" s="99">
        <f>IF(C11&lt;&gt;"",3,"")</f>
        <v>3</v>
      </c>
      <c r="K11" s="201"/>
      <c r="L11" s="228" t="s">
        <v>123</v>
      </c>
      <c r="M11" s="77"/>
      <c r="N11" s="81"/>
    </row>
    <row r="12" spans="2:14" x14ac:dyDescent="0.3">
      <c r="B12" s="229"/>
      <c r="C12"/>
      <c r="D12"/>
      <c r="E12"/>
      <c r="F12"/>
      <c r="G12"/>
      <c r="H12"/>
      <c r="I12"/>
      <c r="J12"/>
      <c r="K12" s="201"/>
      <c r="L12" s="228"/>
      <c r="M12" s="77"/>
      <c r="N12" s="81"/>
    </row>
    <row r="13" spans="2:14" x14ac:dyDescent="0.3">
      <c r="B13" s="229"/>
      <c r="C13" s="213" t="s">
        <v>126</v>
      </c>
      <c r="D13"/>
      <c r="E13" s="202"/>
      <c r="F13" s="202"/>
      <c r="G13"/>
      <c r="H13"/>
      <c r="I13"/>
      <c r="J13" s="19"/>
      <c r="K13" s="201"/>
      <c r="L13" s="227"/>
      <c r="M13" s="77"/>
      <c r="N13" s="81"/>
    </row>
    <row r="14" spans="2:14" x14ac:dyDescent="0.3">
      <c r="B14" s="229"/>
      <c r="C14" s="204"/>
      <c r="D14" s="7"/>
      <c r="E14" s="213" t="s">
        <v>118</v>
      </c>
      <c r="F14" s="202"/>
      <c r="G14" s="206"/>
      <c r="H14" s="9"/>
      <c r="I14" s="9"/>
      <c r="J14" s="99" t="str">
        <f>IF(D14&lt;&gt;"",8,"")</f>
        <v/>
      </c>
      <c r="K14" s="201"/>
      <c r="L14" s="228" t="s">
        <v>124</v>
      </c>
      <c r="M14" s="77"/>
      <c r="N14" s="81"/>
    </row>
    <row r="15" spans="2:14" x14ac:dyDescent="0.3">
      <c r="B15" s="225"/>
      <c r="C15" s="205"/>
      <c r="D15" s="7" t="s">
        <v>103</v>
      </c>
      <c r="E15" s="1" t="s">
        <v>119</v>
      </c>
      <c r="F15" s="202"/>
      <c r="G15"/>
      <c r="H15" s="206"/>
      <c r="I15" s="9"/>
      <c r="J15" s="99">
        <f>IF(D15&lt;&gt;"",5,"")</f>
        <v>5</v>
      </c>
      <c r="K15" s="201"/>
      <c r="L15" s="228" t="s">
        <v>121</v>
      </c>
      <c r="M15" s="77"/>
      <c r="N15" s="81"/>
    </row>
    <row r="16" spans="2:14" x14ac:dyDescent="0.3">
      <c r="B16" s="225"/>
      <c r="C16" s="100"/>
      <c r="D16" s="100"/>
      <c r="E16" s="100"/>
      <c r="F16" s="100"/>
      <c r="G16" s="200"/>
      <c r="H16" s="202"/>
      <c r="I16"/>
      <c r="J16"/>
      <c r="K16" s="201"/>
      <c r="L16" s="227"/>
      <c r="M16" s="77"/>
      <c r="N16" s="81"/>
    </row>
    <row r="17" spans="2:14" x14ac:dyDescent="0.3">
      <c r="B17" s="229"/>
      <c r="C17" s="9"/>
      <c r="D17" s="22"/>
      <c r="E17" s="22"/>
      <c r="F17"/>
      <c r="G17"/>
      <c r="H17"/>
      <c r="I17"/>
      <c r="J17"/>
      <c r="K17" s="201"/>
      <c r="L17" s="227"/>
      <c r="M17" s="77"/>
      <c r="N17" s="81"/>
    </row>
    <row r="18" spans="2:14" x14ac:dyDescent="0.3">
      <c r="B18" s="225"/>
      <c r="C18" s="215"/>
      <c r="D18" s="17"/>
      <c r="E18"/>
      <c r="F18"/>
      <c r="G18"/>
      <c r="H18"/>
      <c r="I18"/>
      <c r="J18" s="100"/>
      <c r="K18"/>
      <c r="L18" s="227"/>
      <c r="N18" s="82"/>
    </row>
    <row r="19" spans="2:14" x14ac:dyDescent="0.3">
      <c r="B19" s="225"/>
      <c r="C19" s="204"/>
      <c r="D19" s="216"/>
      <c r="E19"/>
      <c r="F19"/>
      <c r="G19"/>
      <c r="H19"/>
      <c r="I19"/>
      <c r="J19" s="19"/>
      <c r="K19" s="214"/>
      <c r="L19" s="226"/>
      <c r="N19" s="82"/>
    </row>
    <row r="20" spans="2:14" x14ac:dyDescent="0.3">
      <c r="B20" s="225"/>
      <c r="C20" s="204"/>
      <c r="D20" s="216"/>
      <c r="E20"/>
      <c r="F20"/>
      <c r="G20"/>
      <c r="H20"/>
      <c r="I20"/>
      <c r="J20" s="19"/>
      <c r="K20" s="214"/>
      <c r="L20" s="226"/>
      <c r="N20" s="82"/>
    </row>
    <row r="21" spans="2:14" x14ac:dyDescent="0.3">
      <c r="B21" s="225"/>
      <c r="C21" s="204"/>
      <c r="D21" s="216"/>
      <c r="E21"/>
      <c r="F21"/>
      <c r="G21"/>
      <c r="H21"/>
      <c r="I21"/>
      <c r="J21" s="19"/>
      <c r="K21" s="214"/>
      <c r="L21" s="226"/>
      <c r="N21" s="82"/>
    </row>
    <row r="22" spans="2:14" x14ac:dyDescent="0.3">
      <c r="B22" s="225"/>
      <c r="C22" s="204"/>
      <c r="D22" s="216"/>
      <c r="E22"/>
      <c r="F22"/>
      <c r="G22"/>
      <c r="H22"/>
      <c r="I22"/>
      <c r="J22" s="19"/>
      <c r="K22" s="214"/>
      <c r="L22" s="226"/>
      <c r="N22" s="82"/>
    </row>
    <row r="23" spans="2:14" x14ac:dyDescent="0.3">
      <c r="B23" s="225"/>
      <c r="C23" s="204"/>
      <c r="D23" s="216"/>
      <c r="E23"/>
      <c r="F23"/>
      <c r="G23"/>
      <c r="H23"/>
      <c r="I23"/>
      <c r="J23" s="19"/>
      <c r="K23" s="214"/>
      <c r="L23" s="226"/>
      <c r="N23" s="82"/>
    </row>
    <row r="24" spans="2:14" x14ac:dyDescent="0.3">
      <c r="B24" s="225"/>
      <c r="C24" s="204"/>
      <c r="D24" s="216"/>
      <c r="E24"/>
      <c r="F24"/>
      <c r="G24"/>
      <c r="H24"/>
      <c r="I24" s="217"/>
      <c r="J24" s="6"/>
      <c r="K24" s="218"/>
      <c r="L24" s="226"/>
      <c r="N24" s="82"/>
    </row>
    <row r="25" spans="2:14" x14ac:dyDescent="0.3">
      <c r="B25" s="225"/>
      <c r="C25" s="204"/>
      <c r="D25" s="216"/>
      <c r="E25"/>
      <c r="F25"/>
      <c r="G25"/>
      <c r="H25"/>
      <c r="I25" s="2"/>
      <c r="J25" s="6"/>
      <c r="K25"/>
      <c r="L25" s="226"/>
      <c r="N25" s="82"/>
    </row>
    <row r="26" spans="2:14" x14ac:dyDescent="0.3">
      <c r="B26" s="230"/>
      <c r="C26" s="64"/>
      <c r="D26" s="219"/>
      <c r="E26"/>
      <c r="F26"/>
      <c r="G26"/>
      <c r="H26"/>
      <c r="I26" s="2"/>
      <c r="J26" s="1"/>
      <c r="K26"/>
      <c r="L26" s="226"/>
    </row>
    <row r="27" spans="2:14" x14ac:dyDescent="0.3">
      <c r="B27" s="225"/>
      <c r="C27" s="235" t="s">
        <v>127</v>
      </c>
      <c r="D27" s="220"/>
      <c r="E27"/>
      <c r="F27"/>
      <c r="G27"/>
      <c r="H27"/>
      <c r="I27" s="2"/>
      <c r="J27" s="100"/>
      <c r="K27"/>
      <c r="L27" s="226"/>
    </row>
    <row r="28" spans="2:14" x14ac:dyDescent="0.3">
      <c r="B28" s="225"/>
      <c r="C28" s="280"/>
      <c r="D28" s="281"/>
      <c r="E28" s="281"/>
      <c r="F28" s="281"/>
      <c r="G28" s="281"/>
      <c r="H28" s="281"/>
      <c r="I28" s="281"/>
      <c r="J28" s="281"/>
      <c r="K28" s="282"/>
      <c r="L28" s="226"/>
    </row>
    <row r="29" spans="2:14" x14ac:dyDescent="0.3">
      <c r="B29" s="225"/>
      <c r="C29" s="283"/>
      <c r="D29" s="284"/>
      <c r="E29" s="284"/>
      <c r="F29" s="284"/>
      <c r="G29" s="284"/>
      <c r="H29" s="284"/>
      <c r="I29" s="284"/>
      <c r="J29" s="284"/>
      <c r="K29" s="285"/>
      <c r="L29" s="226"/>
    </row>
    <row r="30" spans="2:14" x14ac:dyDescent="0.3">
      <c r="B30" s="231"/>
      <c r="C30" s="283"/>
      <c r="D30" s="284"/>
      <c r="E30" s="284"/>
      <c r="F30" s="284"/>
      <c r="G30" s="284"/>
      <c r="H30" s="284"/>
      <c r="I30" s="284"/>
      <c r="J30" s="284"/>
      <c r="K30" s="285"/>
      <c r="L30" s="226"/>
    </row>
    <row r="31" spans="2:14" x14ac:dyDescent="0.3">
      <c r="B31" s="231"/>
      <c r="C31" s="283"/>
      <c r="D31" s="284"/>
      <c r="E31" s="284"/>
      <c r="F31" s="284"/>
      <c r="G31" s="284"/>
      <c r="H31" s="284"/>
      <c r="I31" s="284"/>
      <c r="J31" s="284"/>
      <c r="K31" s="285"/>
      <c r="L31" s="226"/>
    </row>
    <row r="32" spans="2:14" x14ac:dyDescent="0.3">
      <c r="B32" s="231"/>
      <c r="C32" s="283"/>
      <c r="D32" s="284"/>
      <c r="E32" s="284"/>
      <c r="F32" s="284"/>
      <c r="G32" s="284"/>
      <c r="H32" s="284"/>
      <c r="I32" s="284"/>
      <c r="J32" s="284"/>
      <c r="K32" s="285"/>
      <c r="L32" s="226"/>
    </row>
    <row r="33" spans="2:17" x14ac:dyDescent="0.3">
      <c r="B33" s="225"/>
      <c r="C33" s="286"/>
      <c r="D33" s="287"/>
      <c r="E33" s="287"/>
      <c r="F33" s="287"/>
      <c r="G33" s="287"/>
      <c r="H33" s="287"/>
      <c r="I33" s="287"/>
      <c r="J33" s="287"/>
      <c r="K33" s="288"/>
      <c r="L33" s="226"/>
    </row>
    <row r="34" spans="2:17" x14ac:dyDescent="0.3">
      <c r="B34" s="225"/>
      <c r="C34"/>
      <c r="D34"/>
      <c r="E34"/>
      <c r="F34"/>
      <c r="G34"/>
      <c r="H34"/>
      <c r="I34"/>
      <c r="J34"/>
      <c r="K34"/>
      <c r="L34" s="226"/>
    </row>
    <row r="35" spans="2:17" x14ac:dyDescent="0.3">
      <c r="B35" s="225"/>
      <c r="C35"/>
      <c r="D35"/>
      <c r="E35"/>
      <c r="F35"/>
      <c r="G35"/>
      <c r="H35"/>
      <c r="I35"/>
      <c r="J35"/>
      <c r="K35"/>
      <c r="L35" s="226"/>
    </row>
    <row r="36" spans="2:17" x14ac:dyDescent="0.3">
      <c r="B36" s="225"/>
      <c r="C36"/>
      <c r="D36"/>
      <c r="E36"/>
      <c r="F36"/>
      <c r="G36"/>
      <c r="H36"/>
      <c r="I36" s="232" t="s">
        <v>82</v>
      </c>
      <c r="J36" s="221">
        <f>MIN(20,(SUM(J7,J9,J10,J11,J14,J15)))</f>
        <v>13</v>
      </c>
      <c r="K36"/>
      <c r="L36" s="226"/>
    </row>
    <row r="37" spans="2:17" x14ac:dyDescent="0.3">
      <c r="B37" s="225"/>
      <c r="C37"/>
      <c r="D37"/>
      <c r="E37"/>
      <c r="F37"/>
      <c r="G37"/>
      <c r="H37" t="s">
        <v>125</v>
      </c>
      <c r="I37"/>
      <c r="J37"/>
      <c r="K37"/>
      <c r="L37" s="226"/>
    </row>
    <row r="38" spans="2:17" x14ac:dyDescent="0.3">
      <c r="B38" s="233"/>
      <c r="C38" s="153"/>
      <c r="D38" s="153"/>
      <c r="E38" s="153"/>
      <c r="F38" s="153"/>
      <c r="G38" s="153"/>
      <c r="H38" s="153"/>
      <c r="I38" s="153"/>
      <c r="J38" s="153"/>
      <c r="K38" s="153"/>
      <c r="L38" s="234"/>
    </row>
    <row r="43" spans="2:17" ht="15.5" x14ac:dyDescent="0.35">
      <c r="B43" s="89"/>
      <c r="C43" s="77"/>
      <c r="D43" s="240" t="s">
        <v>135</v>
      </c>
      <c r="E43" s="77"/>
      <c r="F43" s="77"/>
      <c r="G43" s="77"/>
      <c r="H43" s="77"/>
      <c r="I43" s="75"/>
      <c r="J43" s="77"/>
      <c r="K43" s="75"/>
      <c r="L43" s="77"/>
      <c r="M43" s="77"/>
      <c r="N43" s="77"/>
    </row>
    <row r="44" spans="2:17" x14ac:dyDescent="0.3">
      <c r="B44" s="77"/>
      <c r="C44" s="77"/>
      <c r="D44" s="77"/>
      <c r="E44" s="77"/>
      <c r="F44" s="77"/>
      <c r="G44" s="77"/>
      <c r="H44" s="77"/>
      <c r="I44" s="75"/>
      <c r="J44" s="77"/>
      <c r="K44" s="75"/>
      <c r="L44" s="77"/>
      <c r="M44" s="77"/>
      <c r="N44" s="77"/>
    </row>
    <row r="45" spans="2:17" ht="14" x14ac:dyDescent="0.3">
      <c r="B45" s="77"/>
      <c r="C45" s="77"/>
      <c r="D45" s="241"/>
      <c r="E45" s="241" t="s">
        <v>136</v>
      </c>
      <c r="F45" s="241"/>
      <c r="G45" s="241"/>
      <c r="H45" s="241"/>
      <c r="I45" s="242"/>
      <c r="J45" s="241"/>
      <c r="K45" s="242"/>
      <c r="L45" s="241"/>
      <c r="M45" s="241"/>
      <c r="N45" s="241"/>
      <c r="O45" s="243"/>
      <c r="P45" s="243"/>
      <c r="Q45" s="243"/>
    </row>
    <row r="46" spans="2:17" ht="14" x14ac:dyDescent="0.3">
      <c r="B46" s="77"/>
      <c r="C46" s="77"/>
      <c r="D46" s="241"/>
      <c r="E46" s="241"/>
      <c r="F46" s="242"/>
      <c r="G46" s="243"/>
      <c r="H46" s="241"/>
      <c r="I46" s="241"/>
      <c r="J46" s="242"/>
      <c r="K46" s="243"/>
      <c r="L46" s="244"/>
      <c r="M46" s="244"/>
      <c r="N46" s="243"/>
      <c r="O46" s="243"/>
      <c r="P46" s="243"/>
      <c r="Q46" s="243"/>
    </row>
    <row r="47" spans="2:17" ht="14" x14ac:dyDescent="0.3">
      <c r="B47" s="77"/>
      <c r="C47" s="77"/>
      <c r="D47" s="241"/>
      <c r="E47" s="241" t="s">
        <v>137</v>
      </c>
      <c r="F47" s="241"/>
      <c r="G47" s="241"/>
      <c r="H47" s="243"/>
      <c r="I47" s="241"/>
      <c r="J47" s="241"/>
      <c r="K47" s="242"/>
      <c r="L47" s="241"/>
      <c r="M47" s="241"/>
      <c r="N47" s="243"/>
      <c r="O47" s="243"/>
      <c r="P47" s="243"/>
      <c r="Q47" s="243"/>
    </row>
    <row r="48" spans="2:17" ht="14" x14ac:dyDescent="0.3">
      <c r="B48" s="77"/>
      <c r="C48" s="77"/>
      <c r="D48" s="241"/>
      <c r="E48" s="241"/>
      <c r="F48" s="242"/>
      <c r="G48" s="243"/>
      <c r="H48" s="241"/>
      <c r="I48" s="241"/>
      <c r="J48" s="242"/>
      <c r="K48" s="243"/>
      <c r="L48" s="241"/>
      <c r="M48" s="241"/>
      <c r="N48" s="243"/>
      <c r="O48" s="243"/>
      <c r="P48" s="243"/>
      <c r="Q48" s="243"/>
    </row>
    <row r="49" spans="2:17" ht="14" x14ac:dyDescent="0.3">
      <c r="B49" s="77"/>
      <c r="D49" s="243"/>
      <c r="E49" s="243" t="s">
        <v>138</v>
      </c>
      <c r="F49" s="243"/>
      <c r="G49" s="243"/>
      <c r="H49" s="243"/>
      <c r="I49" s="243"/>
      <c r="J49" s="243"/>
      <c r="K49" s="242"/>
      <c r="L49" s="241"/>
      <c r="M49" s="241"/>
      <c r="N49" s="243"/>
      <c r="O49" s="243"/>
      <c r="P49" s="243"/>
      <c r="Q49" s="243"/>
    </row>
    <row r="50" spans="2:17" ht="14" x14ac:dyDescent="0.3">
      <c r="B50" s="77"/>
      <c r="C50" s="77"/>
      <c r="D50" s="241"/>
      <c r="E50" s="241"/>
      <c r="F50" s="241"/>
      <c r="G50" s="241"/>
      <c r="H50" s="241"/>
      <c r="I50" s="242"/>
      <c r="J50" s="241"/>
      <c r="K50" s="242"/>
      <c r="L50" s="245"/>
      <c r="M50" s="245"/>
      <c r="N50" s="243"/>
      <c r="O50" s="243"/>
      <c r="P50" s="243"/>
      <c r="Q50" s="243"/>
    </row>
    <row r="51" spans="2:17" x14ac:dyDescent="0.3">
      <c r="B51" s="77"/>
      <c r="C51" s="77"/>
      <c r="D51" s="77"/>
      <c r="E51" s="77"/>
      <c r="F51" s="77"/>
      <c r="G51" s="77"/>
      <c r="H51" s="77"/>
      <c r="I51" s="75"/>
      <c r="J51" s="77"/>
      <c r="K51" s="75"/>
      <c r="L51" s="207"/>
      <c r="M51" s="207"/>
    </row>
    <row r="52" spans="2:17" x14ac:dyDescent="0.3">
      <c r="B52" s="77"/>
      <c r="C52" s="77"/>
      <c r="D52" s="77"/>
      <c r="E52" s="77"/>
      <c r="F52" s="77"/>
      <c r="G52" s="77"/>
      <c r="H52" s="77"/>
      <c r="I52" s="75"/>
      <c r="J52" s="77"/>
      <c r="K52" s="75"/>
      <c r="L52" s="75"/>
      <c r="M52" s="75"/>
    </row>
    <row r="53" spans="2:17" x14ac:dyDescent="0.3">
      <c r="B53" s="77"/>
      <c r="C53" s="77"/>
      <c r="D53" s="77"/>
      <c r="E53" s="77"/>
      <c r="F53" s="77"/>
      <c r="G53" s="77"/>
      <c r="H53" s="77"/>
      <c r="I53" s="75"/>
      <c r="J53" s="77"/>
      <c r="K53" s="75"/>
      <c r="L53" s="208"/>
      <c r="M53" s="208"/>
    </row>
    <row r="54" spans="2:17" x14ac:dyDescent="0.3">
      <c r="B54" s="77"/>
      <c r="C54" s="77"/>
      <c r="J54" s="77"/>
      <c r="L54" s="208"/>
      <c r="M54" s="208"/>
    </row>
    <row r="55" spans="2:17" x14ac:dyDescent="0.3">
      <c r="B55" s="77"/>
      <c r="C55" s="77"/>
      <c r="D55" s="77"/>
      <c r="E55" s="77"/>
      <c r="F55" s="77"/>
      <c r="G55" s="77"/>
      <c r="H55" s="77"/>
      <c r="I55" s="75"/>
      <c r="J55" s="77"/>
      <c r="K55" s="75"/>
      <c r="L55" s="208"/>
      <c r="M55" s="208"/>
    </row>
    <row r="56" spans="2:17" x14ac:dyDescent="0.3">
      <c r="C56" s="77"/>
      <c r="F56" s="77"/>
      <c r="G56" s="77"/>
      <c r="H56" s="77"/>
      <c r="I56" s="75"/>
      <c r="J56" s="77"/>
      <c r="K56" s="75"/>
      <c r="L56" s="208"/>
      <c r="M56" s="208"/>
    </row>
    <row r="57" spans="2:17" x14ac:dyDescent="0.3">
      <c r="B57" s="77"/>
      <c r="C57" s="77"/>
      <c r="D57" s="75"/>
      <c r="E57" s="75"/>
      <c r="H57" s="75"/>
      <c r="I57" s="75"/>
      <c r="J57" s="75"/>
      <c r="K57" s="75"/>
      <c r="L57" s="208"/>
      <c r="M57" s="208"/>
    </row>
    <row r="58" spans="2:17" x14ac:dyDescent="0.3">
      <c r="B58" s="77"/>
      <c r="C58" s="77"/>
      <c r="D58" s="91"/>
      <c r="E58" s="75"/>
      <c r="H58" s="91"/>
      <c r="J58" s="91"/>
      <c r="K58" s="75"/>
      <c r="L58" s="208"/>
      <c r="M58" s="208"/>
    </row>
    <row r="59" spans="2:17" x14ac:dyDescent="0.3">
      <c r="B59" s="77"/>
      <c r="C59" s="77"/>
      <c r="D59" s="75"/>
      <c r="E59" s="75"/>
      <c r="H59" s="75"/>
      <c r="J59" s="75"/>
      <c r="K59" s="75"/>
      <c r="L59" s="208"/>
      <c r="M59" s="208"/>
    </row>
    <row r="60" spans="2:17" x14ac:dyDescent="0.3">
      <c r="B60" s="77"/>
      <c r="C60" s="77"/>
      <c r="D60" s="209"/>
      <c r="E60" s="75"/>
      <c r="F60" s="210"/>
      <c r="H60" s="209"/>
      <c r="J60" s="75"/>
      <c r="K60" s="75"/>
      <c r="L60" s="77"/>
    </row>
    <row r="61" spans="2:17" x14ac:dyDescent="0.3">
      <c r="B61" s="77"/>
      <c r="C61" s="77"/>
      <c r="D61" s="75"/>
      <c r="E61" s="75"/>
      <c r="H61" s="75"/>
      <c r="J61" s="75"/>
      <c r="K61" s="75"/>
      <c r="L61" s="77"/>
    </row>
    <row r="62" spans="2:17" x14ac:dyDescent="0.3">
      <c r="B62" s="77"/>
      <c r="C62" s="77"/>
      <c r="D62" s="75"/>
      <c r="E62" s="75"/>
      <c r="H62" s="75"/>
      <c r="J62" s="75"/>
      <c r="K62" s="75"/>
      <c r="L62" s="77"/>
      <c r="M62" s="77"/>
      <c r="N62" s="77"/>
    </row>
    <row r="63" spans="2:17" x14ac:dyDescent="0.3">
      <c r="B63" s="77"/>
      <c r="C63" s="77"/>
      <c r="D63" s="75"/>
      <c r="E63" s="75"/>
      <c r="H63" s="75"/>
      <c r="J63" s="75"/>
      <c r="K63" s="75"/>
      <c r="L63" s="77"/>
      <c r="M63" s="77"/>
      <c r="N63" s="77"/>
    </row>
    <row r="64" spans="2:17" x14ac:dyDescent="0.3">
      <c r="B64" s="77"/>
      <c r="C64" s="77"/>
      <c r="D64" s="209"/>
      <c r="E64" s="75"/>
      <c r="H64" s="209"/>
      <c r="J64" s="75"/>
      <c r="K64" s="75"/>
      <c r="L64" s="77"/>
      <c r="M64" s="77"/>
      <c r="N64" s="77"/>
    </row>
    <row r="65" spans="2:14" x14ac:dyDescent="0.3">
      <c r="B65" s="77"/>
      <c r="C65" s="77"/>
      <c r="J65" s="77"/>
      <c r="K65" s="75"/>
      <c r="L65" s="77"/>
      <c r="M65" s="77"/>
      <c r="N65" s="77"/>
    </row>
    <row r="66" spans="2:14" x14ac:dyDescent="0.3">
      <c r="B66" s="77"/>
      <c r="C66" s="77"/>
      <c r="J66" s="77"/>
      <c r="K66" s="75"/>
      <c r="L66" s="77"/>
      <c r="M66" s="77"/>
      <c r="N66" s="77"/>
    </row>
    <row r="67" spans="2:14" x14ac:dyDescent="0.3">
      <c r="B67" s="77"/>
      <c r="C67" s="77"/>
      <c r="D67" s="77"/>
      <c r="E67" s="77"/>
      <c r="F67" s="77"/>
      <c r="G67" s="92"/>
      <c r="H67" s="77"/>
      <c r="I67" s="75"/>
      <c r="J67" s="77"/>
      <c r="K67" s="211"/>
      <c r="L67" s="77"/>
      <c r="M67" s="77"/>
    </row>
    <row r="76" spans="2:14" x14ac:dyDescent="0.3">
      <c r="B76" s="89" t="s">
        <v>9</v>
      </c>
      <c r="C76" s="77"/>
      <c r="D76" s="77"/>
      <c r="E76" s="77"/>
      <c r="F76" s="77"/>
      <c r="G76" s="77"/>
      <c r="H76" s="77"/>
      <c r="I76" s="75"/>
      <c r="J76" s="77"/>
      <c r="K76" s="75"/>
      <c r="L76" s="77"/>
      <c r="M76" s="77"/>
      <c r="N76" s="77"/>
    </row>
    <row r="77" spans="2:14" x14ac:dyDescent="0.3">
      <c r="B77" s="77"/>
      <c r="C77" s="77"/>
      <c r="D77" s="77"/>
      <c r="E77" s="77"/>
      <c r="F77" s="77"/>
      <c r="G77" s="77"/>
      <c r="H77" s="77"/>
      <c r="I77" s="75"/>
      <c r="J77" s="77"/>
      <c r="K77" s="75"/>
      <c r="L77" s="77"/>
      <c r="M77" s="77"/>
      <c r="N77" s="77"/>
    </row>
    <row r="78" spans="2:14" x14ac:dyDescent="0.3">
      <c r="B78" s="77"/>
      <c r="C78" s="77"/>
      <c r="D78" s="77"/>
      <c r="E78" s="77"/>
      <c r="F78" s="77"/>
      <c r="G78" s="77"/>
      <c r="H78" s="77"/>
      <c r="I78" s="75"/>
      <c r="J78" s="77"/>
      <c r="K78" s="75"/>
      <c r="L78" s="77"/>
      <c r="M78" s="77"/>
      <c r="N78" s="77"/>
    </row>
    <row r="79" spans="2:14" x14ac:dyDescent="0.3">
      <c r="B79" s="77"/>
      <c r="C79" s="77" t="s">
        <v>10</v>
      </c>
      <c r="D79" s="77"/>
      <c r="E79" s="77"/>
      <c r="F79" s="77"/>
      <c r="G79" s="77"/>
      <c r="H79" s="77"/>
      <c r="I79" s="75"/>
      <c r="J79" s="77"/>
      <c r="K79" s="75"/>
      <c r="L79" s="77"/>
      <c r="M79" s="77"/>
      <c r="N79" s="77"/>
    </row>
    <row r="80" spans="2:14" x14ac:dyDescent="0.3">
      <c r="B80" s="77"/>
      <c r="C80" s="77"/>
      <c r="D80" s="77"/>
      <c r="E80" s="77"/>
      <c r="F80" s="77" t="s">
        <v>11</v>
      </c>
      <c r="G80" s="77"/>
      <c r="H80" s="77"/>
      <c r="I80" s="75"/>
      <c r="J80" s="77"/>
      <c r="K80" s="75"/>
      <c r="L80" s="77"/>
      <c r="M80" s="77"/>
      <c r="N80" s="77"/>
    </row>
    <row r="81" spans="2:14" x14ac:dyDescent="0.3">
      <c r="B81" s="77"/>
      <c r="C81" s="77"/>
      <c r="D81" s="77"/>
      <c r="E81" s="77"/>
      <c r="F81" s="77" t="s">
        <v>12</v>
      </c>
      <c r="G81" s="77"/>
      <c r="H81" s="75"/>
      <c r="I81" s="77"/>
      <c r="J81" s="75"/>
      <c r="K81" s="77"/>
      <c r="L81" s="77"/>
      <c r="N81" s="77"/>
    </row>
    <row r="82" spans="2:14" x14ac:dyDescent="0.3">
      <c r="B82" s="77"/>
      <c r="C82" s="94"/>
      <c r="D82" s="80" t="s">
        <v>13</v>
      </c>
      <c r="E82" s="77" t="s">
        <v>7</v>
      </c>
      <c r="F82" s="80" t="s">
        <v>14</v>
      </c>
      <c r="G82" s="77"/>
      <c r="H82" s="80" t="s">
        <v>15</v>
      </c>
      <c r="J82" s="80" t="s">
        <v>16</v>
      </c>
      <c r="K82" s="77"/>
      <c r="N82" s="77"/>
    </row>
    <row r="83" spans="2:14" x14ac:dyDescent="0.3">
      <c r="B83" s="77" t="s">
        <v>7</v>
      </c>
      <c r="C83" s="77"/>
      <c r="D83" s="77"/>
      <c r="E83" s="77"/>
      <c r="F83" s="77"/>
      <c r="G83" s="77"/>
      <c r="H83" s="75"/>
      <c r="I83" s="77"/>
      <c r="J83" s="75"/>
      <c r="K83" s="77"/>
      <c r="L83" s="77"/>
      <c r="N83" s="77"/>
    </row>
    <row r="84" spans="2:14" x14ac:dyDescent="0.3">
      <c r="B84" s="77"/>
      <c r="C84" s="77"/>
      <c r="D84" s="77"/>
      <c r="E84" s="77"/>
      <c r="F84" s="77"/>
      <c r="G84" s="77"/>
      <c r="H84" s="75"/>
      <c r="I84" s="77"/>
      <c r="J84" s="75"/>
      <c r="K84" s="77"/>
      <c r="L84" s="77"/>
      <c r="N84" s="77"/>
    </row>
    <row r="85" spans="2:14" x14ac:dyDescent="0.3">
      <c r="B85" s="77"/>
      <c r="C85" s="88">
        <f ca="1">C87-730</f>
        <v>44394</v>
      </c>
      <c r="D85" s="90"/>
      <c r="E85" s="75"/>
      <c r="F85" s="90">
        <v>0</v>
      </c>
      <c r="G85" s="75"/>
      <c r="H85" s="90">
        <v>0</v>
      </c>
      <c r="I85" s="75"/>
      <c r="J85" s="90">
        <v>0</v>
      </c>
      <c r="K85" s="77"/>
      <c r="L85" s="77"/>
      <c r="N85" s="77"/>
    </row>
    <row r="86" spans="2:14" x14ac:dyDescent="0.3">
      <c r="B86" s="77"/>
      <c r="C86" s="88">
        <f ca="1">C87-365</f>
        <v>44759</v>
      </c>
      <c r="D86" s="90"/>
      <c r="E86" s="75"/>
      <c r="F86" s="90">
        <v>0</v>
      </c>
      <c r="G86" s="75"/>
      <c r="H86" s="90">
        <v>0</v>
      </c>
      <c r="I86" s="75"/>
      <c r="J86" s="90">
        <v>0</v>
      </c>
      <c r="K86" s="77"/>
      <c r="L86" s="77"/>
      <c r="N86" s="77"/>
    </row>
    <row r="87" spans="2:14" x14ac:dyDescent="0.3">
      <c r="B87" s="77"/>
      <c r="C87" s="88">
        <f ca="1">(TODAY()-365)</f>
        <v>45124</v>
      </c>
      <c r="D87" s="90"/>
      <c r="E87" s="75"/>
      <c r="F87" s="90">
        <v>0</v>
      </c>
      <c r="G87" s="75"/>
      <c r="H87" s="90">
        <v>0</v>
      </c>
      <c r="I87" s="75"/>
      <c r="J87" s="90">
        <v>0</v>
      </c>
      <c r="K87" s="77"/>
      <c r="L87" s="77"/>
      <c r="N87" s="77"/>
    </row>
    <row r="88" spans="2:14" x14ac:dyDescent="0.3">
      <c r="B88" s="77"/>
      <c r="C88" s="77"/>
      <c r="D88" s="75"/>
      <c r="E88" s="75"/>
      <c r="F88" s="75"/>
      <c r="G88" s="75"/>
      <c r="H88" s="75"/>
      <c r="I88" s="75"/>
      <c r="J88" s="75"/>
      <c r="K88" s="77"/>
      <c r="L88" s="77"/>
      <c r="N88" s="77"/>
    </row>
    <row r="89" spans="2:14" x14ac:dyDescent="0.3">
      <c r="D89" s="77" t="s">
        <v>17</v>
      </c>
      <c r="E89" s="75"/>
      <c r="F89" s="95">
        <f>'Local Significance'!I7</f>
        <v>0</v>
      </c>
      <c r="G89" s="75"/>
      <c r="H89" s="95">
        <f>'Local Significance'!I9</f>
        <v>0</v>
      </c>
      <c r="I89" s="75"/>
      <c r="J89" s="95">
        <f>'Local Significance'!I10</f>
        <v>0</v>
      </c>
      <c r="K89" s="77"/>
      <c r="L89" s="77"/>
      <c r="N89" s="77"/>
    </row>
    <row r="90" spans="2:14" x14ac:dyDescent="0.3">
      <c r="C90" s="77"/>
      <c r="D90" s="77"/>
      <c r="E90" s="75"/>
      <c r="F90" s="96" t="s">
        <v>18</v>
      </c>
      <c r="G90" s="75"/>
      <c r="H90" s="96" t="s">
        <v>19</v>
      </c>
      <c r="I90" s="75"/>
      <c r="J90" s="96" t="s">
        <v>20</v>
      </c>
      <c r="N90" s="77"/>
    </row>
    <row r="91" spans="2:14" x14ac:dyDescent="0.3">
      <c r="C91" s="77"/>
      <c r="D91" s="77"/>
      <c r="E91" s="75"/>
      <c r="F91" s="75"/>
      <c r="G91" s="75"/>
      <c r="H91" s="75"/>
      <c r="I91" s="75"/>
      <c r="J91" s="75"/>
      <c r="K91" s="77"/>
      <c r="L91" s="77"/>
      <c r="N91" s="77"/>
    </row>
    <row r="92" spans="2:14" x14ac:dyDescent="0.3">
      <c r="D92" s="77" t="s">
        <v>21</v>
      </c>
      <c r="E92" s="75"/>
      <c r="F92" s="93">
        <f>F89*1</f>
        <v>0</v>
      </c>
      <c r="G92" s="75" t="s">
        <v>22</v>
      </c>
      <c r="H92" s="93">
        <f>H89*2</f>
        <v>0</v>
      </c>
      <c r="I92" s="75" t="s">
        <v>22</v>
      </c>
      <c r="J92" s="93">
        <f>J89*5</f>
        <v>0</v>
      </c>
      <c r="K92" s="75"/>
      <c r="N92" s="77"/>
    </row>
    <row r="93" spans="2:14" x14ac:dyDescent="0.3">
      <c r="B93" s="77"/>
      <c r="C93" s="77"/>
      <c r="D93" s="77"/>
      <c r="E93" s="77"/>
      <c r="F93" s="77"/>
      <c r="G93" s="77"/>
      <c r="H93" s="77"/>
      <c r="I93" s="75"/>
      <c r="J93" s="77"/>
      <c r="K93" s="75"/>
      <c r="L93" s="77"/>
      <c r="M93" s="77"/>
      <c r="N93" s="77"/>
    </row>
    <row r="94" spans="2:14" x14ac:dyDescent="0.3">
      <c r="B94" s="77"/>
      <c r="C94" s="77"/>
      <c r="D94" s="77"/>
      <c r="E94" s="77"/>
      <c r="F94" s="77"/>
      <c r="G94" s="77"/>
      <c r="H94" s="77"/>
      <c r="I94" s="75"/>
      <c r="J94" s="77"/>
      <c r="K94" s="75"/>
      <c r="L94" s="77"/>
      <c r="M94" s="77"/>
      <c r="N94" s="77"/>
    </row>
    <row r="95" spans="2:14" x14ac:dyDescent="0.3">
      <c r="B95" s="77"/>
      <c r="D95" s="77"/>
      <c r="E95" s="77"/>
      <c r="F95" s="77"/>
      <c r="G95" s="77"/>
      <c r="H95" s="77"/>
      <c r="N95" s="77"/>
    </row>
    <row r="96" spans="2:14" x14ac:dyDescent="0.3">
      <c r="B96" s="77"/>
      <c r="C96" s="77"/>
      <c r="D96" s="77"/>
      <c r="E96" s="77"/>
      <c r="F96" s="77"/>
      <c r="G96" s="92" t="s">
        <v>23</v>
      </c>
      <c r="H96" s="77"/>
      <c r="K96" s="93">
        <f>SUM(F92,H92,J92)</f>
        <v>0</v>
      </c>
    </row>
    <row r="97" spans="2:14" x14ac:dyDescent="0.3">
      <c r="B97" s="77" t="s">
        <v>7</v>
      </c>
      <c r="C97" s="77"/>
      <c r="D97" s="77"/>
      <c r="E97" s="77"/>
      <c r="F97" s="77"/>
      <c r="G97" s="77"/>
      <c r="H97" s="97" t="s">
        <v>24</v>
      </c>
      <c r="I97" s="75"/>
      <c r="K97" s="75"/>
      <c r="L97" s="77"/>
      <c r="M97" s="77"/>
      <c r="N97" s="77"/>
    </row>
  </sheetData>
  <sheetProtection algorithmName="SHA-512" hashValue="3tVIEIQfvdD4xr2gQE2fsPYEEPbQyX9OQ8eOeZMjCQ5iCVM0LAyvTtQ3N5M5OWNbLd2EZdwykBiXHItugtXDFg==" saltValue="6Mo1yfUmQ9a2Kjk2fROZ+g==" spinCount="100000" sheet="1" selectLockedCells="1"/>
  <mergeCells count="3">
    <mergeCell ref="C3:D3"/>
    <mergeCell ref="G3:H3"/>
    <mergeCell ref="C28:K33"/>
  </mergeCells>
  <conditionalFormatting sqref="J24:J25">
    <cfRule type="expression" dxfId="0" priority="2" stopIfTrue="1">
      <formula>ISERROR($M$229)</formula>
    </cfRule>
  </conditionalFormatting>
  <pageMargins left="0.7" right="0.7" top="0.75" bottom="0.75" header="0.3" footer="0.3"/>
  <pageSetup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8">
    <tabColor indexed="35"/>
  </sheetPr>
  <dimension ref="A1:S73"/>
  <sheetViews>
    <sheetView showGridLines="0" tabSelected="1" zoomScale="95" zoomScaleNormal="95" workbookViewId="0">
      <selection sqref="A1:A15"/>
    </sheetView>
  </sheetViews>
  <sheetFormatPr defaultColWidth="7.7265625" defaultRowHeight="12.5" x14ac:dyDescent="0.25"/>
  <cols>
    <col min="1" max="16384" width="7.7265625" style="166"/>
  </cols>
  <sheetData>
    <row r="1" spans="1:10" ht="12.75" customHeight="1" x14ac:dyDescent="0.25">
      <c r="A1" s="289"/>
      <c r="C1" s="290" t="s">
        <v>76</v>
      </c>
      <c r="D1" s="291"/>
      <c r="E1" s="291"/>
      <c r="F1" s="291"/>
      <c r="G1" s="291"/>
      <c r="H1" s="292"/>
    </row>
    <row r="2" spans="1:10" ht="12.75" customHeight="1" thickBot="1" x14ac:dyDescent="0.3">
      <c r="A2" s="289"/>
      <c r="C2" s="293"/>
      <c r="D2" s="294"/>
      <c r="E2" s="294"/>
      <c r="F2" s="294"/>
      <c r="G2" s="294"/>
      <c r="H2" s="295"/>
    </row>
    <row r="3" spans="1:10" ht="12.75" customHeight="1" x14ac:dyDescent="0.25">
      <c r="A3" s="289"/>
      <c r="C3" s="175"/>
      <c r="D3" s="175"/>
      <c r="E3" s="175"/>
      <c r="F3" s="175"/>
      <c r="G3" s="175"/>
      <c r="H3" s="175"/>
    </row>
    <row r="4" spans="1:10" ht="13" x14ac:dyDescent="0.3">
      <c r="A4" s="289"/>
      <c r="B4" s="24"/>
      <c r="C4" s="25"/>
      <c r="D4" s="25"/>
      <c r="E4" s="25" t="s">
        <v>29</v>
      </c>
      <c r="F4" s="25"/>
      <c r="G4" s="25"/>
      <c r="H4" s="25"/>
      <c r="I4" s="26"/>
      <c r="J4" s="168"/>
    </row>
    <row r="5" spans="1:10" x14ac:dyDescent="0.25">
      <c r="A5" s="289"/>
      <c r="B5" s="27"/>
      <c r="C5" s="28"/>
      <c r="D5" s="29"/>
      <c r="E5" s="29"/>
      <c r="F5" s="29"/>
      <c r="G5" s="29"/>
      <c r="H5" s="28"/>
      <c r="I5" s="30"/>
    </row>
    <row r="6" spans="1:10" x14ac:dyDescent="0.25">
      <c r="A6" s="289"/>
      <c r="B6" s="31" t="s">
        <v>30</v>
      </c>
      <c r="C6" s="32"/>
      <c r="D6" s="33"/>
      <c r="E6" s="29"/>
      <c r="F6" s="29"/>
      <c r="G6" s="34" t="s">
        <v>33</v>
      </c>
      <c r="H6" s="32"/>
      <c r="I6" s="35"/>
      <c r="J6" s="170"/>
    </row>
    <row r="7" spans="1:10" x14ac:dyDescent="0.25">
      <c r="A7" s="289"/>
      <c r="B7" s="36" t="s">
        <v>74</v>
      </c>
      <c r="C7" s="28"/>
      <c r="D7" s="29"/>
      <c r="E7" s="29"/>
      <c r="F7" s="29"/>
      <c r="G7" s="37" t="s">
        <v>75</v>
      </c>
      <c r="H7" s="28"/>
      <c r="I7" s="30"/>
      <c r="J7" s="170"/>
    </row>
    <row r="8" spans="1:10" x14ac:dyDescent="0.25">
      <c r="A8" s="289"/>
      <c r="B8" s="31"/>
      <c r="C8" s="34" t="s">
        <v>70</v>
      </c>
      <c r="D8" s="38" t="s">
        <v>8</v>
      </c>
      <c r="E8" s="29"/>
      <c r="F8" s="29"/>
      <c r="G8" s="28"/>
      <c r="H8" s="34" t="s">
        <v>70</v>
      </c>
      <c r="I8" s="39" t="s">
        <v>8</v>
      </c>
      <c r="J8" s="170"/>
    </row>
    <row r="9" spans="1:10" x14ac:dyDescent="0.25">
      <c r="A9" s="289"/>
      <c r="B9" s="173" t="s">
        <v>34</v>
      </c>
      <c r="C9" s="73"/>
      <c r="D9" s="28" t="str">
        <f>IF(C9&lt;&gt;"",4,"")</f>
        <v/>
      </c>
      <c r="E9" s="40">
        <f>IF(D9&lt;&gt;"",1,0)</f>
        <v>0</v>
      </c>
      <c r="F9" s="29"/>
      <c r="G9" s="172" t="s">
        <v>35</v>
      </c>
      <c r="H9" s="73"/>
      <c r="I9" s="41" t="str">
        <f>IF(H9&lt;&gt;"",4,"")</f>
        <v/>
      </c>
      <c r="J9" s="171">
        <f>IF(I9&lt;&gt;"",1,0)</f>
        <v>0</v>
      </c>
    </row>
    <row r="10" spans="1:10" x14ac:dyDescent="0.25">
      <c r="A10" s="289"/>
      <c r="B10" s="173" t="s">
        <v>36</v>
      </c>
      <c r="C10" s="73"/>
      <c r="D10" s="28" t="str">
        <f>IF(C10&lt;&gt;"",8,"")</f>
        <v/>
      </c>
      <c r="E10" s="40">
        <f>IF(D10&lt;&gt;"",1,0)</f>
        <v>0</v>
      </c>
      <c r="F10" s="29"/>
      <c r="G10" s="172" t="s">
        <v>37</v>
      </c>
      <c r="H10" s="5"/>
      <c r="I10" s="41" t="str">
        <f>IF(H10&lt;&gt;"",8,"")</f>
        <v/>
      </c>
      <c r="J10" s="171">
        <f>IF(I10&lt;&gt;"",1,0)</f>
        <v>0</v>
      </c>
    </row>
    <row r="11" spans="1:10" x14ac:dyDescent="0.25">
      <c r="A11" s="289"/>
      <c r="B11" s="173" t="s">
        <v>38</v>
      </c>
      <c r="C11" s="73"/>
      <c r="D11" s="3" t="str">
        <f>IF(C11&lt;&gt;"",12,"")</f>
        <v/>
      </c>
      <c r="E11" s="40">
        <f>IF(D11&lt;&gt;"",1,0)</f>
        <v>0</v>
      </c>
      <c r="F11" s="29"/>
      <c r="G11" s="172" t="s">
        <v>36</v>
      </c>
      <c r="H11" s="73"/>
      <c r="I11" s="41" t="str">
        <f>IF(H11&lt;&gt;"",12,"")</f>
        <v/>
      </c>
      <c r="J11" s="171">
        <f>IF(I11&lt;&gt;"",1,0)</f>
        <v>0</v>
      </c>
    </row>
    <row r="12" spans="1:10" x14ac:dyDescent="0.25">
      <c r="A12" s="289"/>
      <c r="B12" s="27"/>
      <c r="C12" s="29"/>
      <c r="D12" s="28"/>
      <c r="E12" s="40">
        <f>SUM(E9:E11)</f>
        <v>0</v>
      </c>
      <c r="F12" s="29"/>
      <c r="G12" s="172" t="s">
        <v>38</v>
      </c>
      <c r="H12" s="190"/>
      <c r="I12" s="42" t="str">
        <f>IF(H12&lt;&gt;"",16,"")</f>
        <v/>
      </c>
      <c r="J12" s="171">
        <f>IF(I12&lt;&gt;"",1,0)</f>
        <v>0</v>
      </c>
    </row>
    <row r="13" spans="1:10" x14ac:dyDescent="0.25">
      <c r="A13" s="289"/>
      <c r="B13" s="27"/>
      <c r="C13" s="34" t="s">
        <v>71</v>
      </c>
      <c r="D13" s="4">
        <f>IF(E12&gt;1,0,SUM(D9:D11))</f>
        <v>0</v>
      </c>
      <c r="E13" s="29"/>
      <c r="F13" s="29"/>
      <c r="G13" s="34" t="s">
        <v>72</v>
      </c>
      <c r="H13" s="4">
        <f>IF(J13&gt;1,0,SUM(I9:I12))</f>
        <v>0</v>
      </c>
      <c r="I13" s="41"/>
      <c r="J13" s="171">
        <f>SUM(J9:J12)</f>
        <v>0</v>
      </c>
    </row>
    <row r="14" spans="1:10" x14ac:dyDescent="0.25">
      <c r="A14" s="289"/>
      <c r="B14" s="43"/>
      <c r="C14" s="44"/>
      <c r="D14" s="44"/>
      <c r="E14" s="44"/>
      <c r="F14" s="44"/>
      <c r="G14" s="44"/>
      <c r="H14" s="44"/>
      <c r="I14" s="45"/>
      <c r="J14" s="170"/>
    </row>
    <row r="15" spans="1:10" x14ac:dyDescent="0.25">
      <c r="A15" s="289"/>
    </row>
    <row r="16" spans="1:10" ht="13" x14ac:dyDescent="0.3">
      <c r="B16" s="24"/>
      <c r="C16" s="46"/>
      <c r="D16" s="25" t="s">
        <v>39</v>
      </c>
      <c r="E16" s="46"/>
      <c r="F16" s="47"/>
    </row>
    <row r="17" spans="2:19" x14ac:dyDescent="0.25">
      <c r="B17" s="27"/>
      <c r="C17" s="29"/>
      <c r="D17" s="32"/>
      <c r="E17" s="33"/>
      <c r="F17" s="30"/>
    </row>
    <row r="18" spans="2:19" x14ac:dyDescent="0.25">
      <c r="B18" s="27"/>
      <c r="C18" s="29"/>
      <c r="D18" s="34" t="s">
        <v>70</v>
      </c>
      <c r="E18" s="38" t="s">
        <v>8</v>
      </c>
      <c r="F18" s="30"/>
    </row>
    <row r="19" spans="2:19" x14ac:dyDescent="0.25">
      <c r="B19" s="174" t="s">
        <v>40</v>
      </c>
      <c r="C19" s="29"/>
      <c r="D19" s="5"/>
      <c r="E19" s="28" t="str">
        <f>IF(D19&lt;&gt;"",4,"")</f>
        <v/>
      </c>
      <c r="F19" s="48">
        <f>IF(E19&lt;&gt;"",1,0)</f>
        <v>0</v>
      </c>
    </row>
    <row r="20" spans="2:19" x14ac:dyDescent="0.25">
      <c r="B20" s="174" t="s">
        <v>41</v>
      </c>
      <c r="C20" s="29"/>
      <c r="D20" s="73"/>
      <c r="E20" s="28" t="str">
        <f>IF(D20&lt;&gt;"",8,"")</f>
        <v/>
      </c>
      <c r="F20" s="48">
        <f>IF(E20&lt;&gt;"",1,0)</f>
        <v>0</v>
      </c>
    </row>
    <row r="21" spans="2:19" x14ac:dyDescent="0.25">
      <c r="B21" s="174" t="s">
        <v>42</v>
      </c>
      <c r="C21" s="29"/>
      <c r="D21" s="73"/>
      <c r="E21" s="28" t="str">
        <f>IF(D21&lt;&gt;"",12,"")</f>
        <v/>
      </c>
      <c r="F21" s="48">
        <f>IF(E21&lt;&gt;"",1,0)</f>
        <v>0</v>
      </c>
    </row>
    <row r="22" spans="2:19" ht="15.5" x14ac:dyDescent="0.35">
      <c r="B22" s="174" t="s">
        <v>43</v>
      </c>
      <c r="C22" s="29"/>
      <c r="D22" s="73"/>
      <c r="E22" s="3" t="str">
        <f>IF(D22&lt;&gt;"",15,"")</f>
        <v/>
      </c>
      <c r="F22" s="48">
        <f>IF(E22&lt;&gt;"",1,0)</f>
        <v>0</v>
      </c>
      <c r="L22" s="240" t="s">
        <v>139</v>
      </c>
    </row>
    <row r="23" spans="2:19" x14ac:dyDescent="0.25">
      <c r="B23" s="174" t="s">
        <v>44</v>
      </c>
      <c r="C23" s="29"/>
      <c r="D23" s="73"/>
      <c r="E23" s="3" t="str">
        <f>IF(D23&lt;&gt;"",20,"")</f>
        <v/>
      </c>
      <c r="F23" s="48">
        <f>IF(E23&lt;&gt;"",1,0)</f>
        <v>0</v>
      </c>
    </row>
    <row r="24" spans="2:19" ht="14" x14ac:dyDescent="0.3">
      <c r="B24" s="27"/>
      <c r="C24" s="29"/>
      <c r="D24" s="29"/>
      <c r="E24" s="29"/>
      <c r="F24" s="48">
        <f>SUM(F19:F23)</f>
        <v>0</v>
      </c>
      <c r="M24" s="246" t="s">
        <v>140</v>
      </c>
      <c r="N24" s="246"/>
      <c r="O24" s="246"/>
      <c r="P24" s="246"/>
      <c r="Q24" s="246"/>
      <c r="R24" s="246"/>
      <c r="S24" s="246"/>
    </row>
    <row r="25" spans="2:19" ht="14" x14ac:dyDescent="0.3">
      <c r="B25" s="27"/>
      <c r="C25" s="29"/>
      <c r="D25" s="34" t="s">
        <v>45</v>
      </c>
      <c r="E25" s="4">
        <f>IF(F24&gt;1,0,SUM(E19:E23))</f>
        <v>0</v>
      </c>
      <c r="F25" s="30"/>
      <c r="M25" s="246"/>
      <c r="N25" s="246"/>
      <c r="O25" s="246"/>
      <c r="P25" s="246"/>
      <c r="Q25" s="246"/>
      <c r="R25" s="246"/>
      <c r="S25" s="246"/>
    </row>
    <row r="26" spans="2:19" ht="14" x14ac:dyDescent="0.3">
      <c r="B26" s="43"/>
      <c r="C26" s="44"/>
      <c r="D26" s="44"/>
      <c r="E26" s="44"/>
      <c r="F26" s="45"/>
      <c r="M26" s="246" t="s">
        <v>141</v>
      </c>
      <c r="N26" s="246"/>
      <c r="O26" s="246"/>
      <c r="P26" s="246"/>
      <c r="Q26" s="246"/>
      <c r="R26" s="246"/>
      <c r="S26" s="246"/>
    </row>
    <row r="27" spans="2:19" ht="14" x14ac:dyDescent="0.3">
      <c r="M27" s="246"/>
      <c r="N27" s="246"/>
      <c r="O27" s="246"/>
      <c r="P27" s="246"/>
      <c r="Q27" s="246"/>
      <c r="R27" s="246"/>
      <c r="S27" s="246"/>
    </row>
    <row r="28" spans="2:19" ht="14" x14ac:dyDescent="0.3">
      <c r="B28" s="24"/>
      <c r="C28" s="25"/>
      <c r="D28" s="25" t="s">
        <v>46</v>
      </c>
      <c r="E28" s="25"/>
      <c r="F28" s="25"/>
      <c r="G28" s="25"/>
      <c r="H28" s="26"/>
      <c r="M28" s="246" t="s">
        <v>142</v>
      </c>
      <c r="N28" s="246"/>
      <c r="O28" s="246"/>
      <c r="P28" s="246"/>
      <c r="Q28" s="246"/>
      <c r="R28" s="246"/>
      <c r="S28" s="246"/>
    </row>
    <row r="29" spans="2:19" ht="14" x14ac:dyDescent="0.3">
      <c r="B29" s="27"/>
      <c r="C29" s="29"/>
      <c r="D29" s="29"/>
      <c r="E29" s="29"/>
      <c r="F29" s="28"/>
      <c r="G29" s="29"/>
      <c r="H29" s="30"/>
      <c r="M29" s="246"/>
      <c r="N29" s="246" t="s">
        <v>143</v>
      </c>
      <c r="O29" s="246"/>
      <c r="P29" s="246"/>
      <c r="Q29" s="246"/>
      <c r="R29" s="246"/>
      <c r="S29" s="246"/>
    </row>
    <row r="30" spans="2:19" ht="14" x14ac:dyDescent="0.3">
      <c r="B30" s="27"/>
      <c r="C30" s="29"/>
      <c r="D30" s="29"/>
      <c r="E30" s="29"/>
      <c r="F30" s="32"/>
      <c r="G30" s="33"/>
      <c r="H30" s="30"/>
      <c r="M30" s="246"/>
      <c r="N30" s="246"/>
      <c r="O30" s="246"/>
      <c r="P30" s="246"/>
      <c r="Q30" s="246"/>
      <c r="R30" s="246"/>
      <c r="S30" s="246"/>
    </row>
    <row r="31" spans="2:19" ht="14" x14ac:dyDescent="0.3">
      <c r="B31" s="27"/>
      <c r="C31" s="29"/>
      <c r="D31" s="29"/>
      <c r="E31" s="29"/>
      <c r="F31" s="28"/>
      <c r="G31" s="34" t="s">
        <v>70</v>
      </c>
      <c r="H31" s="39" t="s">
        <v>8</v>
      </c>
      <c r="I31" s="170"/>
      <c r="M31" s="246"/>
      <c r="N31" s="246"/>
      <c r="O31" s="246"/>
      <c r="P31" s="246"/>
      <c r="Q31" s="246"/>
      <c r="R31" s="246"/>
      <c r="S31" s="246"/>
    </row>
    <row r="32" spans="2:19" ht="14" x14ac:dyDescent="0.3">
      <c r="B32" s="53" t="s">
        <v>47</v>
      </c>
      <c r="C32" s="29"/>
      <c r="D32" s="29"/>
      <c r="E32" s="29"/>
      <c r="F32" s="28"/>
      <c r="G32" s="5"/>
      <c r="H32" s="41" t="str">
        <f>IF(G32&lt;&gt;"",2,"")</f>
        <v/>
      </c>
      <c r="I32" s="171">
        <f>IF(H32&lt;&gt;"",1,0)</f>
        <v>0</v>
      </c>
      <c r="M32" s="246" t="s">
        <v>144</v>
      </c>
      <c r="N32" s="246"/>
      <c r="O32" s="246"/>
      <c r="P32" s="246"/>
      <c r="Q32" s="246"/>
      <c r="R32" s="246"/>
      <c r="S32" s="246"/>
    </row>
    <row r="33" spans="2:14" ht="14" x14ac:dyDescent="0.3">
      <c r="B33" s="53" t="s">
        <v>48</v>
      </c>
      <c r="C33" s="29"/>
      <c r="D33" s="29"/>
      <c r="E33" s="29"/>
      <c r="F33" s="28"/>
      <c r="G33" s="5"/>
      <c r="H33" s="41" t="str">
        <f>IF(G33&lt;&gt;"",4,"")</f>
        <v/>
      </c>
      <c r="I33" s="171">
        <f t="shared" ref="I33:I38" si="0">IF(H33&lt;&gt;"",1,0)</f>
        <v>0</v>
      </c>
      <c r="N33" s="246" t="s">
        <v>145</v>
      </c>
    </row>
    <row r="34" spans="2:14" x14ac:dyDescent="0.25">
      <c r="B34" s="53" t="s">
        <v>49</v>
      </c>
      <c r="C34" s="29"/>
      <c r="D34" s="29"/>
      <c r="E34" s="29"/>
      <c r="F34" s="28"/>
      <c r="G34" s="73"/>
      <c r="H34" s="41" t="str">
        <f>IF(G34&lt;&gt;"",6,"")</f>
        <v/>
      </c>
      <c r="I34" s="171">
        <f t="shared" si="0"/>
        <v>0</v>
      </c>
    </row>
    <row r="35" spans="2:14" x14ac:dyDescent="0.25">
      <c r="B35" s="53" t="s">
        <v>50</v>
      </c>
      <c r="C35" s="29"/>
      <c r="D35" s="29"/>
      <c r="E35" s="29"/>
      <c r="F35" s="28"/>
      <c r="G35" s="5"/>
      <c r="H35" s="42" t="str">
        <f>IF(G35&lt;&gt;"",8,"")</f>
        <v/>
      </c>
      <c r="I35" s="171">
        <f t="shared" si="0"/>
        <v>0</v>
      </c>
    </row>
    <row r="36" spans="2:14" x14ac:dyDescent="0.25">
      <c r="B36" s="53" t="s">
        <v>51</v>
      </c>
      <c r="C36" s="29"/>
      <c r="D36" s="29"/>
      <c r="E36" s="29"/>
      <c r="F36" s="28"/>
      <c r="G36" s="5"/>
      <c r="H36" s="42" t="str">
        <f>IF(G36&lt;&gt;"",10,"")</f>
        <v/>
      </c>
      <c r="I36" s="171">
        <f t="shared" si="0"/>
        <v>0</v>
      </c>
    </row>
    <row r="37" spans="2:14" x14ac:dyDescent="0.25">
      <c r="B37" s="53" t="s">
        <v>52</v>
      </c>
      <c r="C37" s="29"/>
      <c r="D37" s="29"/>
      <c r="E37" s="29"/>
      <c r="F37" s="28"/>
      <c r="G37" s="73"/>
      <c r="H37" s="42" t="str">
        <f>IF(G37&lt;&gt;"",12,"")</f>
        <v/>
      </c>
      <c r="I37" s="171">
        <f t="shared" si="0"/>
        <v>0</v>
      </c>
    </row>
    <row r="38" spans="2:14" x14ac:dyDescent="0.25">
      <c r="B38" s="53" t="s">
        <v>53</v>
      </c>
      <c r="C38" s="29"/>
      <c r="D38" s="29"/>
      <c r="E38" s="29"/>
      <c r="F38" s="28"/>
      <c r="G38" s="73"/>
      <c r="H38" s="42" t="str">
        <f>IF(G38&lt;&gt;"",14,"")</f>
        <v/>
      </c>
      <c r="I38" s="171">
        <f t="shared" si="0"/>
        <v>0</v>
      </c>
    </row>
    <row r="39" spans="2:14" x14ac:dyDescent="0.25">
      <c r="B39" s="27"/>
      <c r="C39" s="29"/>
      <c r="D39" s="29"/>
      <c r="E39" s="29"/>
      <c r="F39" s="29"/>
      <c r="G39" s="28"/>
      <c r="H39" s="41"/>
      <c r="I39" s="171">
        <f>SUM(I32:I38)</f>
        <v>0</v>
      </c>
    </row>
    <row r="40" spans="2:14" x14ac:dyDescent="0.25">
      <c r="B40" s="27"/>
      <c r="C40" s="29"/>
      <c r="D40" s="29"/>
      <c r="E40" s="29"/>
      <c r="F40" s="34" t="s">
        <v>54</v>
      </c>
      <c r="G40" s="4">
        <f>IF(I39&gt;1,0,SUM(H32:H38))</f>
        <v>0</v>
      </c>
      <c r="H40" s="41"/>
      <c r="I40" s="170"/>
    </row>
    <row r="41" spans="2:14" x14ac:dyDescent="0.25">
      <c r="B41" s="43"/>
      <c r="C41" s="44"/>
      <c r="D41" s="44"/>
      <c r="E41" s="44"/>
      <c r="F41" s="44"/>
      <c r="G41" s="44"/>
      <c r="H41" s="45"/>
    </row>
    <row r="43" spans="2:14" ht="13" x14ac:dyDescent="0.3">
      <c r="B43" s="49"/>
      <c r="C43" s="25" t="s">
        <v>27</v>
      </c>
      <c r="D43" s="25"/>
      <c r="E43" s="47"/>
      <c r="G43" s="49"/>
      <c r="H43" s="25" t="s">
        <v>26</v>
      </c>
      <c r="I43" s="25"/>
      <c r="J43" s="47"/>
    </row>
    <row r="44" spans="2:14" x14ac:dyDescent="0.25">
      <c r="B44" s="27"/>
      <c r="C44" s="28" t="s">
        <v>31</v>
      </c>
      <c r="D44" s="29" t="s">
        <v>32</v>
      </c>
      <c r="E44" s="30"/>
      <c r="G44" s="31" t="s">
        <v>55</v>
      </c>
      <c r="H44" s="28" t="s">
        <v>31</v>
      </c>
      <c r="I44" s="29" t="s">
        <v>32</v>
      </c>
      <c r="J44" s="30"/>
    </row>
    <row r="45" spans="2:14" x14ac:dyDescent="0.25">
      <c r="B45" s="31" t="s">
        <v>56</v>
      </c>
      <c r="C45" s="32" t="s">
        <v>8</v>
      </c>
      <c r="D45" s="33" t="s">
        <v>8</v>
      </c>
      <c r="E45" s="30"/>
      <c r="F45" s="170"/>
      <c r="G45" s="31" t="s">
        <v>57</v>
      </c>
      <c r="H45" s="32" t="s">
        <v>8</v>
      </c>
      <c r="I45" s="33" t="s">
        <v>8</v>
      </c>
      <c r="J45" s="30"/>
      <c r="K45" s="170"/>
    </row>
    <row r="46" spans="2:14" x14ac:dyDescent="0.25">
      <c r="B46" s="50" t="s">
        <v>58</v>
      </c>
      <c r="C46" s="28"/>
      <c r="D46" s="34" t="s">
        <v>70</v>
      </c>
      <c r="E46" s="39" t="s">
        <v>8</v>
      </c>
      <c r="F46" s="170"/>
      <c r="G46" s="50" t="s">
        <v>59</v>
      </c>
      <c r="H46" s="28"/>
      <c r="I46" s="34" t="s">
        <v>70</v>
      </c>
      <c r="J46" s="39" t="s">
        <v>8</v>
      </c>
      <c r="K46" s="170"/>
    </row>
    <row r="47" spans="2:14" x14ac:dyDescent="0.25">
      <c r="B47" s="31">
        <v>1</v>
      </c>
      <c r="C47" s="28">
        <v>1</v>
      </c>
      <c r="D47" s="5"/>
      <c r="E47" s="41" t="str">
        <f>IF(D47&lt;&gt;"",1,"")</f>
        <v/>
      </c>
      <c r="F47" s="171">
        <f>IF(E47&lt;&gt;"",1,0)</f>
        <v>0</v>
      </c>
      <c r="G47" s="31" t="s">
        <v>60</v>
      </c>
      <c r="H47" s="28"/>
      <c r="I47" s="5"/>
      <c r="J47" s="41" t="str">
        <f>IF(I47&lt;&gt;"",3,"")</f>
        <v/>
      </c>
      <c r="K47" s="171">
        <f>IF(J47&lt;&gt;"",1,0)</f>
        <v>0</v>
      </c>
    </row>
    <row r="48" spans="2:14" x14ac:dyDescent="0.25">
      <c r="B48" s="31">
        <v>2</v>
      </c>
      <c r="C48" s="28">
        <v>2</v>
      </c>
      <c r="D48" s="73"/>
      <c r="E48" s="42" t="str">
        <f>IF(D48&lt;&gt;"",2,"")</f>
        <v/>
      </c>
      <c r="F48" s="171">
        <f>IF(E48&lt;&gt;"",1,0)</f>
        <v>0</v>
      </c>
      <c r="G48" s="51" t="s">
        <v>61</v>
      </c>
      <c r="H48" s="28"/>
      <c r="I48" s="5"/>
      <c r="J48" s="42" t="str">
        <f>IF(I48&lt;&gt;"",6,"")</f>
        <v/>
      </c>
      <c r="K48" s="171">
        <f>IF(J48&lt;&gt;"",1,0)</f>
        <v>0</v>
      </c>
    </row>
    <row r="49" spans="2:11" x14ac:dyDescent="0.25">
      <c r="B49" s="31">
        <v>3</v>
      </c>
      <c r="C49" s="28">
        <v>3</v>
      </c>
      <c r="D49" s="5"/>
      <c r="E49" s="42" t="str">
        <f>IF(D49&lt;&gt;"",3,"")</f>
        <v/>
      </c>
      <c r="F49" s="171">
        <f>IF(E49&lt;&gt;"",1,0)</f>
        <v>0</v>
      </c>
      <c r="G49" s="52" t="s">
        <v>62</v>
      </c>
      <c r="H49" s="28"/>
      <c r="I49" s="73"/>
      <c r="J49" s="42" t="str">
        <f>IF(I49&lt;&gt;"",9,"")</f>
        <v/>
      </c>
      <c r="K49" s="171">
        <f>IF(J49&lt;&gt;"",1,0)</f>
        <v>0</v>
      </c>
    </row>
    <row r="50" spans="2:11" x14ac:dyDescent="0.25">
      <c r="B50" s="31">
        <v>4</v>
      </c>
      <c r="C50" s="28">
        <v>4</v>
      </c>
      <c r="D50" s="73"/>
      <c r="E50" s="42" t="str">
        <f>IF(D50&lt;&gt;"",4,"")</f>
        <v/>
      </c>
      <c r="F50" s="171">
        <f>IF(E50&lt;&gt;"",1,0)</f>
        <v>0</v>
      </c>
      <c r="G50" s="52" t="s">
        <v>63</v>
      </c>
      <c r="H50" s="28"/>
      <c r="I50" s="73"/>
      <c r="J50" s="42" t="str">
        <f>IF(I50&lt;&gt;"",12,"")</f>
        <v/>
      </c>
      <c r="K50" s="171">
        <f>IF(J50&lt;&gt;"",1,0)</f>
        <v>0</v>
      </c>
    </row>
    <row r="51" spans="2:11" x14ac:dyDescent="0.25">
      <c r="B51" s="31">
        <v>5</v>
      </c>
      <c r="C51" s="28">
        <v>5</v>
      </c>
      <c r="D51" s="73"/>
      <c r="E51" s="42" t="str">
        <f>IF(D51&lt;&gt;"",5,"")</f>
        <v/>
      </c>
      <c r="F51" s="171">
        <f>IF(E51&lt;&gt;"",1,0)</f>
        <v>0</v>
      </c>
      <c r="G51" s="31" t="s">
        <v>28</v>
      </c>
      <c r="H51" s="28"/>
      <c r="I51" s="73"/>
      <c r="J51" s="42" t="str">
        <f>IF(I51&lt;&gt;"",15,"")</f>
        <v/>
      </c>
      <c r="K51" s="171">
        <f>IF(J51&lt;&gt;"",1,0)</f>
        <v>0</v>
      </c>
    </row>
    <row r="52" spans="2:11" x14ac:dyDescent="0.25">
      <c r="B52" s="27"/>
      <c r="C52" s="29"/>
      <c r="D52" s="29"/>
      <c r="E52" s="48"/>
      <c r="F52" s="171">
        <f>SUM(F45:F51)</f>
        <v>0</v>
      </c>
      <c r="G52" s="27"/>
      <c r="H52" s="29"/>
      <c r="I52" s="29"/>
      <c r="J52" s="41"/>
      <c r="K52" s="171">
        <f>SUM(K45:K51)</f>
        <v>0</v>
      </c>
    </row>
    <row r="53" spans="2:11" x14ac:dyDescent="0.25">
      <c r="B53" s="27"/>
      <c r="C53" s="34" t="s">
        <v>64</v>
      </c>
      <c r="D53" s="4">
        <f>IF(F52&gt;1,0,SUM(E47:E51))</f>
        <v>0</v>
      </c>
      <c r="E53" s="30"/>
      <c r="F53" s="170"/>
      <c r="G53" s="53" t="s">
        <v>65</v>
      </c>
      <c r="H53" s="29"/>
      <c r="I53" s="29"/>
      <c r="J53" s="30"/>
    </row>
    <row r="54" spans="2:11" x14ac:dyDescent="0.25">
      <c r="B54" s="43"/>
      <c r="C54" s="44"/>
      <c r="D54" s="44"/>
      <c r="E54" s="45"/>
      <c r="G54" s="27"/>
      <c r="H54" s="29"/>
      <c r="I54" s="29"/>
      <c r="J54" s="30"/>
    </row>
    <row r="55" spans="2:11" x14ac:dyDescent="0.25">
      <c r="G55" s="27"/>
      <c r="H55" s="34" t="s">
        <v>66</v>
      </c>
      <c r="I55" s="4">
        <f>IF(K52&gt;1,0,SUM(J47:J51))</f>
        <v>0</v>
      </c>
      <c r="J55" s="30"/>
    </row>
    <row r="56" spans="2:11" x14ac:dyDescent="0.25">
      <c r="G56" s="43"/>
      <c r="H56" s="44"/>
      <c r="I56" s="44"/>
      <c r="J56" s="45"/>
    </row>
    <row r="58" spans="2:11" ht="13" x14ac:dyDescent="0.3">
      <c r="I58" s="169" t="s">
        <v>69</v>
      </c>
      <c r="J58" s="167">
        <f>MIN(75,(SUM(D13,H13,E25,G40,I55,D53)))</f>
        <v>0</v>
      </c>
    </row>
    <row r="59" spans="2:11" ht="13" x14ac:dyDescent="0.3">
      <c r="F59" s="168"/>
      <c r="G59" s="192" t="s">
        <v>104</v>
      </c>
      <c r="H59" s="168"/>
      <c r="I59" s="168"/>
      <c r="J59" s="168"/>
    </row>
    <row r="60" spans="2:11" ht="13" x14ac:dyDescent="0.3">
      <c r="I60" s="191"/>
    </row>
    <row r="73" spans="6:10" ht="13" x14ac:dyDescent="0.3">
      <c r="F73" s="168"/>
      <c r="G73" s="168"/>
      <c r="H73" s="168"/>
      <c r="I73" s="168"/>
      <c r="J73" s="168"/>
    </row>
  </sheetData>
  <sheetProtection algorithmName="SHA-512" hashValue="WL1znngyk3g2TL9GfUCPHL00yJIa4h8VCRP+rN7pyHmmz2TJ7X+9FTtZ5SePmiohQeFdpdcv8SlqOv/VXvDz9w==" saltValue="KJEMvm/6rrfBLfzlo39naQ==" spinCount="100000" sheet="1" selectLockedCells="1"/>
  <mergeCells count="2">
    <mergeCell ref="A1:A15"/>
    <mergeCell ref="C1:H2"/>
  </mergeCells>
  <phoneticPr fontId="14" type="noConversion"/>
  <pageMargins left="0.55000000000000004" right="0.45" top="0.53" bottom="0.5" header="0.32" footer="0.27"/>
  <pageSetup orientation="portrait" r:id="rId1"/>
  <headerFooter alignWithMargins="0">
    <oddFooter>&amp;L&amp;f&amp;R7/14/04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BR Summary</vt:lpstr>
      <vt:lpstr>Suff Rating</vt:lpstr>
      <vt:lpstr>Local Significance</vt:lpstr>
      <vt:lpstr>BR Rehab.</vt:lpstr>
      <vt:lpstr>'BR Rehab.'!Print_Area</vt:lpstr>
      <vt:lpstr>'BR Summary'!Print_Area</vt:lpstr>
      <vt:lpstr>'Local Significance'!Print_Area</vt:lpstr>
      <vt:lpstr>'Suff Rating'!Print_Area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Randy Hart</dc:creator>
  <cp:lastModifiedBy>Johnson, Steve (CRAB)</cp:lastModifiedBy>
  <cp:lastPrinted>2024-05-01T16:34:49Z</cp:lastPrinted>
  <dcterms:created xsi:type="dcterms:W3CDTF">2001-04-16T16:59:49Z</dcterms:created>
  <dcterms:modified xsi:type="dcterms:W3CDTF">2024-07-16T18:38:18Z</dcterms:modified>
</cp:coreProperties>
</file>