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E/"/>
    </mc:Choice>
  </mc:AlternateContent>
  <xr:revisionPtr revIDLastSave="34" documentId="8_{4C8FC2D3-79ED-4C89-AE24-2D6DACEDAB50}" xr6:coauthVersionLast="47" xr6:coauthVersionMax="47" xr10:uidLastSave="{8E372505-1815-4F7F-AC7B-A52A56423766}"/>
  <bookViews>
    <workbookView xWindow="28680" yWindow="-120" windowWidth="29040" windowHeight="15840" tabRatio="581" xr2:uid="{00000000-000D-0000-FFFF-FFFF00000000}"/>
  </bookViews>
  <sheets>
    <sheet name="INPUT" sheetId="2" r:id="rId1"/>
    <sheet name="Dev. Request" sheetId="5" r:id="rId2"/>
    <sheet name="Missing Links" sheetId="7" r:id="rId3"/>
  </sheets>
  <definedNames>
    <definedName name="_xlnm.Print_Area" localSheetId="0">INPUT!$B$2:$N$41,INPUT!$P$2:$AA$40,INPUT!$B$46:$N$325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L53" i="2" l="1"/>
  <c r="G56" i="2"/>
  <c r="L56" i="2" s="1"/>
  <c r="K89" i="2"/>
  <c r="K91" i="2"/>
  <c r="K94" i="2"/>
  <c r="M113" i="2"/>
  <c r="M114" i="2"/>
  <c r="M115" i="2"/>
  <c r="M116" i="2"/>
  <c r="M117" i="2"/>
  <c r="M118" i="2"/>
  <c r="M119" i="2"/>
  <c r="M170" i="2"/>
  <c r="M171" i="2"/>
  <c r="M172" i="2"/>
  <c r="M173" i="2"/>
  <c r="M174" i="2"/>
  <c r="AE281" i="2"/>
  <c r="AJ281" i="2"/>
  <c r="AE282" i="2"/>
  <c r="AJ282" i="2"/>
  <c r="AE286" i="2"/>
  <c r="AG286" i="2"/>
  <c r="AH286" i="2"/>
  <c r="AJ286" i="2"/>
  <c r="AL286" i="2"/>
  <c r="AM286" i="2"/>
  <c r="AF287" i="2"/>
  <c r="AF286" i="2" s="1"/>
  <c r="AG287" i="2"/>
  <c r="AH287" i="2"/>
  <c r="AK287" i="2"/>
  <c r="AK286" i="2"/>
  <c r="AL287" i="2"/>
  <c r="AM287" i="2"/>
  <c r="AF288" i="2"/>
  <c r="AG288" i="2"/>
  <c r="AH288" i="2"/>
  <c r="AK288" i="2"/>
  <c r="AL288" i="2"/>
  <c r="AM288" i="2"/>
  <c r="AF289" i="2"/>
  <c r="AG289" i="2"/>
  <c r="AH289" i="2"/>
  <c r="AK289" i="2"/>
  <c r="AL289" i="2"/>
  <c r="AM289" i="2"/>
  <c r="AF290" i="2"/>
  <c r="AG290" i="2"/>
  <c r="AH290" i="2"/>
  <c r="AK290" i="2"/>
  <c r="AL290" i="2"/>
  <c r="AM290" i="2"/>
  <c r="AF291" i="2"/>
  <c r="AG291" i="2"/>
  <c r="AH291" i="2"/>
  <c r="AK291" i="2"/>
  <c r="AL291" i="2"/>
  <c r="AM291" i="2"/>
  <c r="AF292" i="2"/>
  <c r="AG292" i="2"/>
  <c r="AH292" i="2"/>
  <c r="AK292" i="2"/>
  <c r="AL292" i="2"/>
  <c r="AM292" i="2"/>
  <c r="AF293" i="2"/>
  <c r="AG293" i="2"/>
  <c r="AH293" i="2"/>
  <c r="AK293" i="2"/>
  <c r="AL293" i="2"/>
  <c r="AM293" i="2"/>
  <c r="AF294" i="2"/>
  <c r="AG294" i="2"/>
  <c r="AH294" i="2"/>
  <c r="AK294" i="2"/>
  <c r="AL294" i="2"/>
  <c r="AM294" i="2"/>
  <c r="J324" i="2"/>
  <c r="Y30" i="2"/>
  <c r="E16" i="2"/>
  <c r="Y34" i="2"/>
  <c r="Y33" i="2"/>
  <c r="P8" i="2"/>
  <c r="K93" i="2" l="1"/>
  <c r="K95" i="2" s="1"/>
  <c r="Y35" i="2"/>
  <c r="M176" i="2"/>
  <c r="L220" i="2" s="1"/>
  <c r="I73" i="2" s="1"/>
  <c r="L73" i="2" s="1"/>
  <c r="M120" i="2"/>
  <c r="L162" i="2" s="1"/>
  <c r="I69" i="2" s="1"/>
  <c r="L69" i="2" s="1"/>
  <c r="M97" i="2" l="1"/>
  <c r="M99" i="2" s="1"/>
  <c r="L102" i="2" s="1"/>
  <c r="Y24" i="2" s="1"/>
  <c r="K76" i="2"/>
  <c r="L84" i="2" s="1"/>
  <c r="Y23" i="2" s="1"/>
  <c r="L101" i="2" l="1"/>
  <c r="L104" i="2" s="1"/>
  <c r="Y25" i="2"/>
  <c r="Y9" i="2" s="1"/>
  <c r="L5" i="2" l="1"/>
</calcChain>
</file>

<file path=xl/sharedStrings.xml><?xml version="1.0" encoding="utf-8"?>
<sst xmlns="http://schemas.openxmlformats.org/spreadsheetml/2006/main" count="482" uniqueCount="299">
  <si>
    <t>NER RAP Rating Worksheet</t>
  </si>
  <si>
    <t>WAC  136-130-050</t>
  </si>
  <si>
    <t xml:space="preserve">  PRIORITY RATING FORMULA  (WAC 136-130-050)</t>
  </si>
  <si>
    <t>RP =</t>
  </si>
  <si>
    <t>=</t>
  </si>
  <si>
    <t xml:space="preserve"> </t>
  </si>
  <si>
    <t>where:</t>
  </si>
  <si>
    <t>RP</t>
  </si>
  <si>
    <t>SR</t>
  </si>
  <si>
    <t xml:space="preserve">= Service Rating                                        </t>
  </si>
  <si>
    <t>CR</t>
  </si>
  <si>
    <t xml:space="preserve">= Condition Rating                                      </t>
  </si>
  <si>
    <t xml:space="preserve">    </t>
  </si>
  <si>
    <t>LM</t>
  </si>
  <si>
    <t>= Local Significance + Missing Link Rating</t>
  </si>
  <si>
    <t>WORKSHEET SUMMARY</t>
  </si>
  <si>
    <t>Possible</t>
  </si>
  <si>
    <t>Scored</t>
  </si>
  <si>
    <t>Points</t>
  </si>
  <si>
    <t>S R</t>
  </si>
  <si>
    <r>
      <t>S</t>
    </r>
    <r>
      <rPr>
        <sz val="10"/>
        <rFont val="Arial"/>
        <family val="2"/>
      </rPr>
      <t xml:space="preserve">ervice 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ating is made up of:</t>
    </r>
  </si>
  <si>
    <t>Traffic Equivalency</t>
  </si>
  <si>
    <t>Accidents</t>
  </si>
  <si>
    <t>Subtotal</t>
  </si>
  <si>
    <t>C R</t>
  </si>
  <si>
    <r>
      <t>C</t>
    </r>
    <r>
      <rPr>
        <sz val="10"/>
        <rFont val="Arial"/>
        <family val="2"/>
      </rPr>
      <t xml:space="preserve">ondition 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ating is made up of:</t>
    </r>
  </si>
  <si>
    <r>
      <t>L</t>
    </r>
    <r>
      <rPr>
        <sz val="10"/>
        <rFont val="Arial"/>
        <family val="2"/>
      </rPr>
      <t>ocal Significance Rating (see sheet 10)</t>
    </r>
  </si>
  <si>
    <r>
      <t>M</t>
    </r>
    <r>
      <rPr>
        <sz val="10"/>
        <rFont val="Arial"/>
        <family val="2"/>
      </rPr>
      <t>issing Link Rating (see sheet 10)</t>
    </r>
  </si>
  <si>
    <t xml:space="preserve">Note: </t>
  </si>
  <si>
    <t>WAC 136-130-050</t>
  </si>
  <si>
    <t>SERVICE RATING (50 Points Max.)</t>
  </si>
  <si>
    <t>I. TRAFFIC VOLUME EQUIVALENCY (40 Points Max.)</t>
  </si>
  <si>
    <t>1. AADT(Annual Average and Seasonally Adjusted)/5 =</t>
  </si>
  <si>
    <t>(400 Max)</t>
  </si>
  <si>
    <t>2. Truck Count*        =</t>
  </si>
  <si>
    <t xml:space="preserve">  X  40  =</t>
  </si>
  <si>
    <t>(2400 Max)</t>
  </si>
  <si>
    <t>Use one of the following methods:</t>
  </si>
  <si>
    <t>- Calculated/Estimated Methods on Sheet 5, or</t>
  </si>
  <si>
    <t xml:space="preserve">- 10% of AADT if no truck counts or estimates (sheet 5) are done. </t>
  </si>
  <si>
    <t xml:space="preserve">   * max allowable is 40% of AADT</t>
  </si>
  <si>
    <t xml:space="preserve">   * Attach Backup calculations/justification of Truck Traffic data.</t>
  </si>
  <si>
    <t>3. Use and Need Traffic Equivalency (Use Worksheets 3 &amp; 4)</t>
  </si>
  <si>
    <t>a. Economy (50 points max.)</t>
  </si>
  <si>
    <t xml:space="preserve">   From worksheet  3</t>
  </si>
  <si>
    <t>x 8 =</t>
  </si>
  <si>
    <t>b. Use (50 points max.)</t>
  </si>
  <si>
    <t xml:space="preserve">   From worksheet  4   </t>
  </si>
  <si>
    <t>TOTAL TRAFFIC VOLUME EQUIVALENCY (Sum of 1, 2 and 3)</t>
  </si>
  <si>
    <t>(3600 Max)</t>
  </si>
  <si>
    <t>POINTS FROM TRAFFIC VOLUME EQUIVALENCY (From Above)</t>
  </si>
  <si>
    <t>Equivalency</t>
  </si>
  <si>
    <t>TRAFFIC VOLUME EQUIVALENCY</t>
  </si>
  <si>
    <t>(40 Max)</t>
  </si>
  <si>
    <t>(=Equivalency pts / 90)</t>
  </si>
  <si>
    <t>II. ACCIDENTS (10 Points Max.)</t>
  </si>
  <si>
    <t>ACCIDENTS/MILE</t>
  </si>
  <si>
    <t>POINTS</t>
  </si>
  <si>
    <t>X 2</t>
  </si>
  <si>
    <t>(40 Points Max.)</t>
  </si>
  <si>
    <t xml:space="preserve">ACCIDENTS </t>
  </si>
  <si>
    <t>(10 Points Max.)</t>
  </si>
  <si>
    <t>TOTAL SERVICE RATING</t>
  </si>
  <si>
    <t>(50 Points Max.)</t>
  </si>
  <si>
    <t xml:space="preserve">NER RAP Rating Worksheet </t>
  </si>
  <si>
    <t>WAC 136 130 050</t>
  </si>
  <si>
    <t>USE AND NEED WORKSHEETS (Circle the appropriate value as defined below)</t>
  </si>
  <si>
    <t xml:space="preserve">ECONOMY RATING SCALE CHART: </t>
  </si>
  <si>
    <t>ASSIGNED:</t>
  </si>
  <si>
    <t>GRAIN CROPS</t>
  </si>
  <si>
    <t>0       1</t>
  </si>
  <si>
    <t>2      3</t>
  </si>
  <si>
    <t>4      5</t>
  </si>
  <si>
    <t>7        8</t>
  </si>
  <si>
    <t xml:space="preserve">  9      10</t>
  </si>
  <si>
    <t>OTHER FIELD CROPS</t>
  </si>
  <si>
    <t>HORTICULTURE</t>
  </si>
  <si>
    <t>DAIRY/LIVESTOCK</t>
  </si>
  <si>
    <t>LOGGING</t>
  </si>
  <si>
    <t>INDUSTRY/MINING</t>
  </si>
  <si>
    <t>RECREATION</t>
  </si>
  <si>
    <t>TOTAL</t>
  </si>
  <si>
    <t>Grain Crops</t>
  </si>
  <si>
    <t>Any of the cereal grains, wheat, barley, oats.</t>
  </si>
  <si>
    <t>Other Field Crops</t>
  </si>
  <si>
    <t>Corn, potatoes, vegetables, hay, melons, etc.</t>
  </si>
  <si>
    <t>Horticulture</t>
  </si>
  <si>
    <t>Fruit, grapes, nuts, berries, hops, etc.</t>
  </si>
  <si>
    <t>Dairy/Livestock</t>
  </si>
  <si>
    <t>Dairy or beef cattle, sheep, goats, chickens, etc.</t>
  </si>
  <si>
    <t>Logging</t>
  </si>
  <si>
    <t xml:space="preserve">Public or private forest lands with salable timber </t>
  </si>
  <si>
    <t>Industry/Mining</t>
  </si>
  <si>
    <t>Manufacturing, mining, commercial, etc.</t>
  </si>
  <si>
    <t>Recreation</t>
  </si>
  <si>
    <t xml:space="preserve">Hunting, fishing, water or snow sports, ORV's, etc. </t>
  </si>
  <si>
    <t>RATING VALUE DEFINITIONS:</t>
  </si>
  <si>
    <t xml:space="preserve"> (50 Max.)</t>
  </si>
  <si>
    <t>Enter in ECONOMY portion of USE AND NEED</t>
  </si>
  <si>
    <t>USE RATING SCALE CHART:</t>
  </si>
  <si>
    <t>Commercial Haul</t>
  </si>
  <si>
    <t>Farm to Market</t>
  </si>
  <si>
    <t>Military</t>
  </si>
  <si>
    <t>Connector Route</t>
  </si>
  <si>
    <t>Community</t>
  </si>
  <si>
    <t xml:space="preserve">Commercial          </t>
  </si>
  <si>
    <t>Route to shipping, processing, storage, manufacturing</t>
  </si>
  <si>
    <t xml:space="preserve">Farm to Market      </t>
  </si>
  <si>
    <t>Route to supplies, materials, point of sale, etc.</t>
  </si>
  <si>
    <t xml:space="preserve">Military           </t>
  </si>
  <si>
    <t>Route to Military post, base or other facility</t>
  </si>
  <si>
    <t xml:space="preserve">Connector Route     </t>
  </si>
  <si>
    <t>Route connecting communities, settlements, etc.</t>
  </si>
  <si>
    <t xml:space="preserve">Community           </t>
  </si>
  <si>
    <t>Route to school, church, grange, fire station, shopping, etc.</t>
  </si>
  <si>
    <t xml:space="preserve">                    </t>
  </si>
  <si>
    <t>0 - Not Applicable.</t>
  </si>
  <si>
    <t>1 - Occasionally used for indirect access to rated category.</t>
  </si>
  <si>
    <t>Enter in USE portion of USE AND NEED</t>
  </si>
  <si>
    <t xml:space="preserve">Field acreage using arterial as haul route to farm delivery site, yield per acre translated into truck  </t>
  </si>
  <si>
    <t>trips, length of harvest to determine approximate truck trips per day.</t>
  </si>
  <si>
    <t xml:space="preserve">Farm storage available which would use arterial, translated into truck loads, divide into time period to </t>
  </si>
  <si>
    <t>haul to market.</t>
  </si>
  <si>
    <t xml:space="preserve">Commercial storage available, develop truck loads of storage, divide into time period to ship to ferry/unit </t>
  </si>
  <si>
    <t>train loading facility.</t>
  </si>
  <si>
    <t xml:space="preserve">Field acreages using arterial as haul route to storage, processing or packaging location, yield per acre </t>
  </si>
  <si>
    <t>translated into truck trips, length of harvest used to determine trucks per day.</t>
  </si>
  <si>
    <t xml:space="preserve">Storage, processing and packaging facilities interviewed to determine information regarding times </t>
  </si>
  <si>
    <t>and amounts of commodity transportation.</t>
  </si>
  <si>
    <t xml:space="preserve">Orchard, vineyard, patch, etc., crop yield equated to truck volumes during harvest period to yield trucks per </t>
  </si>
  <si>
    <t>day.</t>
  </si>
  <si>
    <t xml:space="preserve">Number of animals converted to truck loads, movements movements to new housing, feed lots, </t>
  </si>
  <si>
    <t>or market for time period translated to trucks per day.</t>
  </si>
  <si>
    <t>Feed and supplies based upon number of animals translated to trucks per day.</t>
  </si>
  <si>
    <t xml:space="preserve">Acres of harvestable timber translated to board feet, then to truck loads, based upon the number of days to </t>
  </si>
  <si>
    <t>accomplish the harvest to obtain trucks per day.</t>
  </si>
  <si>
    <t>INDUSTRIAL/MINING</t>
  </si>
  <si>
    <t>Obtain information on truck volumes from operator of facility.</t>
  </si>
  <si>
    <t>Obtain information on large RV's using facility from operator.</t>
  </si>
  <si>
    <t>A TRUCK is defined as any motor vehicle with more than 4 tires contacting the road.</t>
  </si>
  <si>
    <t>POINTS:</t>
  </si>
  <si>
    <t>&gt; 2000</t>
  </si>
  <si>
    <t>&lt; 400</t>
  </si>
  <si>
    <t>Calculation Table</t>
  </si>
  <si>
    <t>VOLUME</t>
  </si>
  <si>
    <t>400 - 2000</t>
  </si>
  <si>
    <t>RATING</t>
  </si>
  <si>
    <t>3R</t>
  </si>
  <si>
    <t>MISSING LINK STATUS</t>
  </si>
  <si>
    <t>(10 Pts Max.)</t>
  </si>
  <si>
    <t>1)</t>
  </si>
  <si>
    <t xml:space="preserve">Description:  </t>
  </si>
  <si>
    <t>Explain the missing link characteristics of this project</t>
  </si>
  <si>
    <t>2)</t>
  </si>
  <si>
    <t>Missing Link Rating:</t>
  </si>
  <si>
    <t>DEFINITION:</t>
  </si>
  <si>
    <t>Between two RAP funded sections</t>
  </si>
  <si>
    <t>Between a RAP funded section and a section improved with other funds</t>
  </si>
  <si>
    <t>Between a RAP funded section and an urban boundary or city limits</t>
  </si>
  <si>
    <t>Between a RAP funded section and a state highway.</t>
  </si>
  <si>
    <t>The end section off two or more RAP funded sections.</t>
  </si>
  <si>
    <t>An isolated section some distance between two other improved or funded sections on the same road.</t>
  </si>
  <si>
    <t>(The other funded sections must both be no more than 3 miles from the project)</t>
  </si>
  <si>
    <t>On the Freight and Goods Transportation System.</t>
  </si>
  <si>
    <t>On the regional system recognized by  the RTPO</t>
  </si>
  <si>
    <t>Between two urban ares or two state highways, or one of each.</t>
  </si>
  <si>
    <t>3)</t>
  </si>
  <si>
    <t>Conditions for missing link points:</t>
  </si>
  <si>
    <t>The project can qualify for only one category of points above.</t>
  </si>
  <si>
    <t>"Improved" means the work has been completed within the last ten (10) years</t>
  </si>
  <si>
    <t>"Between" means adjacent to.</t>
  </si>
  <si>
    <t xml:space="preserve">*For each county, only one project per biennium is allowed missing link points. </t>
  </si>
  <si>
    <t>MISSING LINK POINTS</t>
  </si>
  <si>
    <t>AADT</t>
  </si>
  <si>
    <t xml:space="preserve">ECONOMY RATING </t>
  </si>
  <si>
    <t>0</t>
  </si>
  <si>
    <t>MISSING LINKS</t>
  </si>
  <si>
    <t>USE RATING:</t>
  </si>
  <si>
    <t>TOTAL SCORE</t>
  </si>
  <si>
    <t>LOCAL SIGNIFICANCE</t>
  </si>
  <si>
    <t>No points are allowed for conditions not to be improved by the project.</t>
  </si>
  <si>
    <t xml:space="preserve">Points assigned must be in proportion to percent of the minimum design standard achieved. </t>
  </si>
  <si>
    <t>County</t>
  </si>
  <si>
    <t>Project Name</t>
  </si>
  <si>
    <t>Road Log Number</t>
  </si>
  <si>
    <t>= Rating Points</t>
  </si>
  <si>
    <t>Project length</t>
  </si>
  <si>
    <t>FED F/C</t>
  </si>
  <si>
    <t>TRAFFIC</t>
  </si>
  <si>
    <t>ACCIDENTS</t>
  </si>
  <si>
    <t>Non Fatal</t>
  </si>
  <si>
    <t>Fatal</t>
  </si>
  <si>
    <t>PROJECT TYPE</t>
  </si>
  <si>
    <t>SERVICE RATING</t>
  </si>
  <si>
    <t>Truck ADT</t>
  </si>
  <si>
    <t>Sufficiency Rating</t>
  </si>
  <si>
    <r>
      <t xml:space="preserve"> 2.5[</t>
    </r>
    <r>
      <rPr>
        <b/>
        <sz val="10"/>
        <rFont val="Arial"/>
        <family val="2"/>
      </rPr>
      <t>SR</t>
    </r>
    <r>
      <rPr>
        <b/>
        <vertAlign val="superscript"/>
        <sz val="10"/>
        <rFont val="Arial"/>
        <family val="2"/>
      </rPr>
      <t>1.25</t>
    </r>
    <r>
      <rPr>
        <b/>
        <sz val="10"/>
        <rFont val="Arial"/>
        <family val="2"/>
      </rPr>
      <t xml:space="preserve"> LOG (100/CR)] + LM </t>
    </r>
  </si>
  <si>
    <t>Input Data in shaded cells only. Details are contained in the worksheets</t>
  </si>
  <si>
    <t>(list points)</t>
  </si>
  <si>
    <t>ARTERIALS</t>
  </si>
  <si>
    <t>400 - 1500</t>
  </si>
  <si>
    <t>1500 - 2000</t>
  </si>
  <si>
    <t>1501 - 2000</t>
  </si>
  <si>
    <t>DESIGN</t>
  </si>
  <si>
    <t>LANE WIDTHS PER ADT</t>
  </si>
  <si>
    <t>SHOULDER WIDTHS PER ADT</t>
  </si>
  <si>
    <t>SPEED</t>
  </si>
  <si>
    <t>ALL SPEEDS</t>
  </si>
  <si>
    <t>(Default)</t>
  </si>
  <si>
    <t>ML</t>
  </si>
  <si>
    <t>Date</t>
  </si>
  <si>
    <t>full years of data</t>
  </si>
  <si>
    <r>
      <t xml:space="preserve">Use the last </t>
    </r>
    <r>
      <rPr>
        <b/>
        <sz val="10"/>
        <rFont val="Arial"/>
        <family val="2"/>
      </rPr>
      <t>5</t>
    </r>
  </si>
  <si>
    <t>ALTERNATE METHOD OF CALCULATING/ESTIMATING TRUCK VOLUMES</t>
  </si>
  <si>
    <t>SAMPLE</t>
  </si>
  <si>
    <t>DEVIATION ANALYSIS FORMAT</t>
  </si>
  <si>
    <t>Agency:</t>
  </si>
  <si>
    <t>Project Title:</t>
  </si>
  <si>
    <t>Project Number:</t>
  </si>
  <si>
    <t>1. Posted Speed Limit:</t>
  </si>
  <si>
    <t>2. Physical Comparison:</t>
  </si>
  <si>
    <t>a. Standard Geometrics</t>
  </si>
  <si>
    <t>b. Deviation Geometrics</t>
  </si>
  <si>
    <t>c. Discussion</t>
  </si>
  <si>
    <t>3. Cost Comparison:</t>
  </si>
  <si>
    <t>a. Standard</t>
  </si>
  <si>
    <t>b. Deviation</t>
  </si>
  <si>
    <t>4. Reasons Standard Cannot be Achieved:</t>
  </si>
  <si>
    <t>5. Certification:</t>
  </si>
  <si>
    <t>I have examined this deviation request and believe it to be in the best public interest that it be granted.</t>
  </si>
  <si>
    <t>City/County Engineer</t>
  </si>
  <si>
    <t xml:space="preserve">- Actual Seasonal, (30 Day truck ADT), or </t>
  </si>
  <si>
    <r>
      <t xml:space="preserve">1. Total Number of </t>
    </r>
    <r>
      <rPr>
        <b/>
        <sz val="10"/>
        <rFont val="Arial"/>
        <family val="2"/>
      </rPr>
      <t xml:space="preserve">Non Fatal </t>
    </r>
    <r>
      <rPr>
        <sz val="10"/>
        <rFont val="Arial"/>
        <family val="2"/>
      </rPr>
      <t>Accidents for Past 5 Yrs  =</t>
    </r>
  </si>
  <si>
    <r>
      <t xml:space="preserve">2. Total Number of </t>
    </r>
    <r>
      <rPr>
        <b/>
        <sz val="10"/>
        <rFont val="Arial"/>
        <family val="2"/>
      </rPr>
      <t>Fatal</t>
    </r>
    <r>
      <rPr>
        <sz val="10"/>
        <rFont val="Arial"/>
        <family val="2"/>
      </rPr>
      <t xml:space="preserve"> Accidents for Past 5 Years  =</t>
    </r>
  </si>
  <si>
    <t>Length of Project in Miles</t>
  </si>
  <si>
    <t xml:space="preserve">      Acc. per Mile =</t>
  </si>
  <si>
    <t>Non Fatal Acc. + (3 x Fatal Accidents)</t>
  </si>
  <si>
    <t>(project length)</t>
  </si>
  <si>
    <t>(Weighted Acc)</t>
  </si>
  <si>
    <r>
      <t xml:space="preserve">(must be 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10)</t>
    </r>
  </si>
  <si>
    <t>STAND ALONE BRIDGE RATING:</t>
  </si>
  <si>
    <t>ADJACENT CATEGORY LAND USE</t>
  </si>
  <si>
    <t>DIRECT ACCESS TO CATEGORY AREA</t>
  </si>
  <si>
    <t>AND</t>
  </si>
  <si>
    <r>
      <t>&gt; 200 Mi</t>
    </r>
    <r>
      <rPr>
        <vertAlign val="superscript"/>
        <sz val="10"/>
        <rFont val="Arial"/>
        <family val="2"/>
      </rPr>
      <t>2</t>
    </r>
  </si>
  <si>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200 Mi</t>
    </r>
    <r>
      <rPr>
        <vertAlign val="superscript"/>
        <sz val="10"/>
        <rFont val="Arial"/>
        <family val="2"/>
      </rPr>
      <t>2</t>
    </r>
  </si>
  <si>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100 Mi</t>
    </r>
    <r>
      <rPr>
        <vertAlign val="superscript"/>
        <sz val="10"/>
        <rFont val="Arial"/>
        <family val="2"/>
      </rPr>
      <t>2</t>
    </r>
  </si>
  <si>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25 Mi</t>
    </r>
    <r>
      <rPr>
        <vertAlign val="superscript"/>
        <sz val="10"/>
        <rFont val="Arial"/>
        <family val="2"/>
      </rPr>
      <t>2</t>
    </r>
  </si>
  <si>
    <r>
      <t>100 - 199 Mi</t>
    </r>
    <r>
      <rPr>
        <vertAlign val="superscript"/>
        <sz val="10"/>
        <rFont val="Arial"/>
        <family val="2"/>
      </rPr>
      <t>2</t>
    </r>
  </si>
  <si>
    <r>
      <t>FREQUENTLY USED FOR INDIRECT ACCESS TO CATEGORY AREA &gt; 200 Mi</t>
    </r>
    <r>
      <rPr>
        <vertAlign val="superscript"/>
        <sz val="10"/>
        <rFont val="Arial"/>
        <family val="2"/>
      </rPr>
      <t>2</t>
    </r>
  </si>
  <si>
    <t>OCCASIONALLY USED FOR INDIRECT ACCESS TO RATED CATEGORY</t>
  </si>
  <si>
    <r>
      <t>50 - 99 Mi</t>
    </r>
    <r>
      <rPr>
        <vertAlign val="superscript"/>
        <sz val="10"/>
        <rFont val="Arial"/>
        <family val="2"/>
      </rPr>
      <t>2</t>
    </r>
  </si>
  <si>
    <r>
      <t>25 - 49 Mi</t>
    </r>
    <r>
      <rPr>
        <vertAlign val="superscript"/>
        <sz val="10"/>
        <rFont val="Arial"/>
        <family val="2"/>
      </rPr>
      <t>2</t>
    </r>
  </si>
  <si>
    <t>NONE</t>
  </si>
  <si>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100%</t>
    </r>
  </si>
  <si>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50%</t>
    </r>
  </si>
  <si>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25%</t>
    </r>
  </si>
  <si>
    <t>&lt; 25%</t>
  </si>
  <si>
    <t>OR</t>
  </si>
  <si>
    <t>---</t>
  </si>
  <si>
    <t>Between two sections recently improved or currently funded via federal funds.</t>
  </si>
  <si>
    <r>
      <rPr>
        <b/>
        <u/>
        <sz val="10"/>
        <color indexed="10"/>
        <rFont val="Arial"/>
        <family val="2"/>
      </rPr>
      <t xml:space="preserve">INSTRUCTIONS: </t>
    </r>
    <r>
      <rPr>
        <sz val="10"/>
        <rFont val="Arial"/>
        <family val="2"/>
      </rPr>
      <t xml:space="preserve"> Start at the top and proceed down the list until you find the "adjacent category land use" and/or </t>
    </r>
  </si>
  <si>
    <t>SEE CATEGORIES AND INSTRUCTIONS BELOW</t>
  </si>
  <si>
    <r>
      <t xml:space="preserve">ECONOMY </t>
    </r>
    <r>
      <rPr>
        <b/>
        <u/>
        <sz val="12"/>
        <rFont val="Arial"/>
        <family val="2"/>
      </rPr>
      <t>CATEGORY</t>
    </r>
    <r>
      <rPr>
        <u/>
        <sz val="12"/>
        <rFont val="Arial"/>
        <family val="2"/>
      </rPr>
      <t xml:space="preserve"> DEFINITIONS:</t>
    </r>
  </si>
  <si>
    <t>RATING VALUE ASSIGNMENT:</t>
  </si>
  <si>
    <r>
      <t xml:space="preserve">USE </t>
    </r>
    <r>
      <rPr>
        <b/>
        <u/>
        <sz val="12"/>
        <rFont val="Arial"/>
        <family val="2"/>
      </rPr>
      <t>CATEGORY</t>
    </r>
    <r>
      <rPr>
        <u/>
        <sz val="12"/>
        <rFont val="Arial"/>
        <family val="2"/>
      </rPr>
      <t xml:space="preserve"> DEFINITIONS:</t>
    </r>
  </si>
  <si>
    <t>3 - Primary route to single local category facility.</t>
  </si>
  <si>
    <t>4 - Frequently used for indirect access to multiple local category facilities.</t>
  </si>
  <si>
    <t>5 - Secondary/Parallel route to multiple local category facilities.</t>
  </si>
  <si>
    <t>2 - Secondary route to single local category facility.</t>
  </si>
  <si>
    <t>6 - Secondary/Parallel route to regional category facility.</t>
  </si>
  <si>
    <t>7 - Primary route for transport of raw materials or persons from source to category facility.</t>
  </si>
  <si>
    <t>8 - Primary route to rated category or only route to multiple local category facilities.</t>
  </si>
  <si>
    <t>9 - Only route to rated category or primary route to regional category facility.</t>
  </si>
  <si>
    <t>10- Multiple, local or regional category facility within project limits.</t>
  </si>
  <si>
    <t>SA Bridge</t>
  </si>
  <si>
    <t>Rehabilitate
Bridge</t>
  </si>
  <si>
    <t>Replace 
Bridge</t>
  </si>
  <si>
    <t>Sheet 2 of 6</t>
  </si>
  <si>
    <t>Sheet 3 of 6</t>
  </si>
  <si>
    <t>Sheet 4 of 6</t>
  </si>
  <si>
    <t>Sheet 5 of 6</t>
  </si>
  <si>
    <t>Sheet 6 of 6</t>
  </si>
  <si>
    <t>Sheet 1 of 6</t>
  </si>
  <si>
    <t>Replacement Proposals below design standards require WSDOT approval.</t>
  </si>
  <si>
    <r>
      <t>(miles in 100</t>
    </r>
    <r>
      <rPr>
        <vertAlign val="superscript"/>
        <sz val="10"/>
        <rFont val="MS Sans Serif"/>
        <family val="2"/>
      </rPr>
      <t>th</t>
    </r>
    <r>
      <rPr>
        <sz val="10"/>
        <rFont val="MS Sans Serif"/>
        <family val="2"/>
      </rPr>
      <t>s)</t>
    </r>
  </si>
  <si>
    <t>Check here if this is the county's LS project</t>
  </si>
  <si>
    <r>
      <t xml:space="preserve">TOTAL CONDITION RATING = </t>
    </r>
    <r>
      <rPr>
        <b/>
        <sz val="10"/>
        <color indexed="10"/>
        <rFont val="Arial"/>
        <family val="2"/>
      </rPr>
      <t>Sufficiency Rating for SA BR</t>
    </r>
  </si>
  <si>
    <t>&lt; OR &gt;</t>
  </si>
  <si>
    <r>
      <t xml:space="preserve">Stand-alone bridge projects must bring the sufficiency rating up to a minimum value of 80.  To rate a structure, use the WSDOT Sufficieny Rating Number (normalized/adjusted by State DOT after inspection) as the </t>
    </r>
    <r>
      <rPr>
        <sz val="9"/>
        <color indexed="10"/>
        <rFont val="Arial"/>
        <family val="2"/>
      </rPr>
      <t>TOTAL CONDITION RATING</t>
    </r>
    <r>
      <rPr>
        <sz val="9"/>
        <rFont val="Arial"/>
        <family val="2"/>
      </rPr>
      <t xml:space="preserve"> in the priority rating formula.</t>
    </r>
  </si>
  <si>
    <r>
      <t xml:space="preserve">All </t>
    </r>
    <r>
      <rPr>
        <b/>
        <sz val="9"/>
        <rFont val="Arial"/>
        <family val="2"/>
      </rPr>
      <t>non Reconstruction</t>
    </r>
    <r>
      <rPr>
        <sz val="9"/>
        <rFont val="Arial"/>
        <family val="2"/>
      </rPr>
      <t xml:space="preserve"> projects (as defined in the LAG) require the Engineer's 3R Letter in the project design file prior to construction.</t>
    </r>
  </si>
  <si>
    <r>
      <t xml:space="preserve">Assign 1 - 10 Pts from </t>
    </r>
    <r>
      <rPr>
        <b/>
        <sz val="8"/>
        <color indexed="10"/>
        <rFont val="MS Sans Serif"/>
        <family val="2"/>
      </rPr>
      <t>Miss. Links</t>
    </r>
    <r>
      <rPr>
        <sz val="8"/>
        <rFont val="MS Sans Serif"/>
        <family val="2"/>
      </rPr>
      <t xml:space="preserve"> sheet definitions</t>
    </r>
  </si>
  <si>
    <t>Missing Links</t>
  </si>
  <si>
    <t>(one project per biennium)</t>
  </si>
  <si>
    <t>See Traff and
 Acc Sheet</t>
  </si>
  <si>
    <t>See Economy sheet</t>
  </si>
  <si>
    <t>See Use sheet</t>
  </si>
  <si>
    <t>Use the last five 
full years' reports</t>
  </si>
  <si>
    <t>Sheet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</si>
</sst>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#"/>
  </numFmts>
  <fonts count="56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sz val="8"/>
      <name val="MS Sans Serif"/>
      <family val="2"/>
    </font>
    <font>
      <u/>
      <sz val="8"/>
      <name val="Arial"/>
      <family val="2"/>
    </font>
    <font>
      <u/>
      <sz val="8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b/>
      <sz val="10"/>
      <color indexed="14"/>
      <name val="MS Sans Serif"/>
      <family val="2"/>
    </font>
    <font>
      <b/>
      <u/>
      <sz val="10"/>
      <color indexed="14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b/>
      <u/>
      <sz val="10"/>
      <name val="MS Sans Serif"/>
      <family val="2"/>
    </font>
    <font>
      <sz val="8"/>
      <name val="MS Sans Serif"/>
      <family val="2"/>
    </font>
    <font>
      <b/>
      <sz val="10"/>
      <color indexed="12"/>
      <name val="MS Sans Serif"/>
      <family val="2"/>
    </font>
    <font>
      <vertAlign val="superscript"/>
      <sz val="10"/>
      <name val="MS Sans Serif"/>
      <family val="2"/>
    </font>
    <font>
      <sz val="8"/>
      <color indexed="9"/>
      <name val="Arial"/>
      <family val="2"/>
    </font>
    <font>
      <b/>
      <vertAlign val="superscript"/>
      <sz val="10"/>
      <name val="Arial"/>
      <family val="2"/>
    </font>
    <font>
      <b/>
      <sz val="12"/>
      <color indexed="10"/>
      <name val="Arial"/>
      <family val="2"/>
    </font>
    <font>
      <sz val="8.5"/>
      <name val="MS Sans Serif"/>
      <family val="2"/>
    </font>
    <font>
      <b/>
      <sz val="8"/>
      <color indexed="14"/>
      <name val="MS Sans Serif"/>
      <family val="2"/>
    </font>
    <font>
      <b/>
      <u/>
      <sz val="10"/>
      <color indexed="12"/>
      <name val="MS Sans Serif"/>
      <family val="2"/>
    </font>
    <font>
      <sz val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vertAlign val="superscript"/>
      <sz val="10"/>
      <name val="Arial"/>
      <family val="2"/>
    </font>
    <font>
      <b/>
      <u/>
      <sz val="10"/>
      <color indexed="10"/>
      <name val="Arial"/>
      <family val="2"/>
    </font>
    <font>
      <u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2"/>
      <color indexed="12"/>
      <name val="Arial"/>
      <family val="2"/>
    </font>
    <font>
      <b/>
      <sz val="9"/>
      <name val="Arial"/>
      <family val="2"/>
    </font>
    <font>
      <b/>
      <sz val="8"/>
      <color indexed="10"/>
      <name val="MS Sans Serif"/>
      <family val="2"/>
    </font>
    <font>
      <b/>
      <sz val="10"/>
      <color rgb="FFFFFF99"/>
      <name val="Arial"/>
      <family val="2"/>
    </font>
    <font>
      <sz val="10"/>
      <color rgb="FFC00000"/>
      <name val="Arial"/>
      <family val="2"/>
    </font>
    <font>
      <sz val="10"/>
      <color rgb="FFC00000"/>
      <name val="MS Sans Serif"/>
      <family val="2"/>
    </font>
    <font>
      <sz val="10"/>
      <color rgb="FFFF0000"/>
      <name val="Arial"/>
      <family val="2"/>
    </font>
    <font>
      <b/>
      <sz val="8"/>
      <color rgb="FFFF0000"/>
      <name val="MS Sans Serif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/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horizontal="center"/>
    </xf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>
      <alignment horizontal="center"/>
    </xf>
    <xf numFmtId="0" fontId="17" fillId="0" borderId="0"/>
    <xf numFmtId="0" fontId="1" fillId="0" borderId="0"/>
  </cellStyleXfs>
  <cellXfs count="305">
    <xf numFmtId="0" fontId="0" fillId="0" borderId="0" xfId="0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>
      <alignment horizontal="center"/>
    </xf>
    <xf numFmtId="0" fontId="0" fillId="0" borderId="0" xfId="0" applyProtection="1">
      <alignment horizontal="center"/>
    </xf>
    <xf numFmtId="0" fontId="4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Protection="1">
      <alignment horizontal="center"/>
    </xf>
    <xf numFmtId="0" fontId="4" fillId="0" borderId="0" xfId="0" applyFont="1" applyAlignment="1" applyProtection="1">
      <alignment horizontal="right"/>
    </xf>
    <xf numFmtId="0" fontId="10" fillId="0" borderId="0" xfId="0" applyFont="1" applyProtection="1">
      <alignment horizontal="center"/>
    </xf>
    <xf numFmtId="0" fontId="0" fillId="0" borderId="0" xfId="0" applyBorder="1" applyProtection="1">
      <alignment horizontal="center"/>
    </xf>
    <xf numFmtId="0" fontId="19" fillId="0" borderId="0" xfId="0" applyFont="1" applyFill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2" fontId="4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 applyProtection="1">
      <alignment horizontal="center"/>
    </xf>
    <xf numFmtId="0" fontId="26" fillId="0" borderId="0" xfId="0" applyFont="1" applyAlignment="1" applyProtection="1">
      <alignment horizontal="left" vertical="top"/>
    </xf>
    <xf numFmtId="0" fontId="8" fillId="0" borderId="0" xfId="0" applyFont="1" applyProtection="1">
      <alignment horizontal="center"/>
    </xf>
    <xf numFmtId="0" fontId="5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5" fillId="0" borderId="0" xfId="0" quotePrefix="1" applyFont="1" applyAlignment="1" applyProtection="1">
      <alignment horizontal="center" vertical="top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" fillId="0" borderId="0" xfId="0" quotePrefix="1" applyFont="1" applyAlignment="1" applyProtection="1">
      <alignment horizontal="left"/>
    </xf>
    <xf numFmtId="0" fontId="9" fillId="0" borderId="0" xfId="0" applyFont="1" applyProtection="1">
      <alignment horizontal="center"/>
    </xf>
    <xf numFmtId="0" fontId="4" fillId="0" borderId="2" xfId="0" applyFont="1" applyBorder="1" applyProtection="1">
      <alignment horizontal="center"/>
    </xf>
    <xf numFmtId="0" fontId="4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top"/>
    </xf>
    <xf numFmtId="0" fontId="4" fillId="0" borderId="4" xfId="0" applyFont="1" applyBorder="1" applyAlignment="1" applyProtection="1">
      <alignment horizontal="left"/>
    </xf>
    <xf numFmtId="4" fontId="4" fillId="0" borderId="5" xfId="0" applyNumberFormat="1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3" fontId="4" fillId="0" borderId="0" xfId="0" applyNumberFormat="1" applyFont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6" fillId="0" borderId="0" xfId="0" applyNumberFormat="1" applyFont="1" applyAlignment="1" applyProtection="1">
      <alignment horizontal="center" vertical="top"/>
    </xf>
    <xf numFmtId="0" fontId="4" fillId="0" borderId="6" xfId="0" applyFont="1" applyBorder="1" applyProtection="1">
      <alignment horizontal="center"/>
    </xf>
    <xf numFmtId="0" fontId="4" fillId="0" borderId="6" xfId="0" applyFont="1" applyBorder="1" applyAlignment="1" applyProtection="1">
      <alignment horizontal="left"/>
    </xf>
    <xf numFmtId="4" fontId="4" fillId="0" borderId="7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/>
    </xf>
    <xf numFmtId="0" fontId="0" fillId="0" borderId="0" xfId="0" applyAlignment="1" applyProtection="1"/>
    <xf numFmtId="0" fontId="28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29" fillId="0" borderId="0" xfId="0" applyFont="1" applyProtection="1">
      <alignment horizontal="center"/>
    </xf>
    <xf numFmtId="0" fontId="30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right"/>
    </xf>
    <xf numFmtId="0" fontId="31" fillId="0" borderId="0" xfId="0" applyFont="1" applyBorder="1" applyAlignment="1" applyProtection="1">
      <alignment horizontal="right"/>
    </xf>
    <xf numFmtId="49" fontId="4" fillId="0" borderId="0" xfId="0" applyNumberFormat="1" applyFont="1" applyFill="1" applyBorder="1" applyProtection="1">
      <alignment horizontal="center"/>
    </xf>
    <xf numFmtId="0" fontId="0" fillId="0" borderId="0" xfId="0" applyFill="1" applyBorder="1" applyProtection="1">
      <alignment horizontal="center"/>
    </xf>
    <xf numFmtId="164" fontId="16" fillId="0" borderId="0" xfId="0" applyNumberFormat="1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right"/>
    </xf>
    <xf numFmtId="164" fontId="21" fillId="0" borderId="0" xfId="0" applyNumberFormat="1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 applyProtection="1">
      <alignment horizontal="center"/>
    </xf>
    <xf numFmtId="0" fontId="4" fillId="3" borderId="0" xfId="0" applyFont="1" applyFill="1" applyBorder="1" applyProtection="1">
      <alignment horizontal="center"/>
    </xf>
    <xf numFmtId="0" fontId="24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top"/>
    </xf>
    <xf numFmtId="2" fontId="4" fillId="0" borderId="1" xfId="0" quotePrefix="1" applyNumberFormat="1" applyFont="1" applyFill="1" applyBorder="1" applyProtection="1">
      <alignment horizontal="center"/>
    </xf>
    <xf numFmtId="0" fontId="0" fillId="0" borderId="6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4" fillId="0" borderId="0" xfId="0" applyFont="1" applyFill="1" applyProtection="1">
      <alignment horizontal="center"/>
    </xf>
    <xf numFmtId="0" fontId="0" fillId="0" borderId="0" xfId="0" applyFill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4" fillId="3" borderId="4" xfId="0" applyFont="1" applyFill="1" applyBorder="1" applyProtection="1">
      <alignment horizontal="center"/>
    </xf>
    <xf numFmtId="0" fontId="4" fillId="3" borderId="9" xfId="0" applyFont="1" applyFill="1" applyBorder="1" applyProtection="1">
      <alignment horizontal="center"/>
    </xf>
    <xf numFmtId="0" fontId="4" fillId="3" borderId="11" xfId="0" applyFont="1" applyFill="1" applyBorder="1" applyProtection="1">
      <alignment horizontal="center"/>
    </xf>
    <xf numFmtId="0" fontId="4" fillId="3" borderId="6" xfId="0" applyFont="1" applyFill="1" applyBorder="1" applyProtection="1">
      <alignment horizontal="center"/>
    </xf>
    <xf numFmtId="0" fontId="4" fillId="3" borderId="8" xfId="0" applyFont="1" applyFill="1" applyBorder="1" applyProtection="1">
      <alignment horizontal="center"/>
    </xf>
    <xf numFmtId="0" fontId="12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left"/>
    </xf>
    <xf numFmtId="0" fontId="13" fillId="3" borderId="0" xfId="0" quotePrefix="1" applyFont="1" applyFill="1" applyBorder="1" applyProtection="1">
      <alignment horizontal="center"/>
    </xf>
    <xf numFmtId="0" fontId="13" fillId="3" borderId="0" xfId="0" applyFont="1" applyFill="1" applyBorder="1" applyProtection="1">
      <alignment horizontal="center"/>
    </xf>
    <xf numFmtId="0" fontId="15" fillId="3" borderId="0" xfId="0" applyFont="1" applyFill="1" applyBorder="1" applyAlignment="1" applyProtection="1"/>
    <xf numFmtId="0" fontId="22" fillId="0" borderId="0" xfId="0" applyFont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7" fillId="0" borderId="0" xfId="4" applyFont="1" applyAlignment="1">
      <alignment horizontal="left"/>
    </xf>
    <xf numFmtId="0" fontId="33" fillId="0" borderId="0" xfId="4" applyFont="1"/>
    <xf numFmtId="0" fontId="38" fillId="0" borderId="0" xfId="4" applyFont="1" applyAlignment="1">
      <alignment horizontal="center"/>
    </xf>
    <xf numFmtId="0" fontId="38" fillId="0" borderId="0" xfId="4" applyFont="1" applyAlignment="1">
      <alignment horizontal="right"/>
    </xf>
    <xf numFmtId="0" fontId="38" fillId="0" borderId="0" xfId="4" applyFont="1" applyAlignment="1">
      <alignment horizontal="left" indent="1"/>
    </xf>
    <xf numFmtId="0" fontId="38" fillId="0" borderId="0" xfId="4" applyFont="1"/>
    <xf numFmtId="0" fontId="38" fillId="0" borderId="0" xfId="4" applyFont="1" applyAlignment="1">
      <alignment horizontal="left" indent="2"/>
    </xf>
    <xf numFmtId="0" fontId="38" fillId="0" borderId="0" xfId="4" applyFont="1" applyAlignment="1">
      <alignment horizontal="left"/>
    </xf>
    <xf numFmtId="0" fontId="38" fillId="0" borderId="0" xfId="4" applyFont="1" applyAlignment="1">
      <alignment horizontal="left" indent="4"/>
    </xf>
    <xf numFmtId="0" fontId="38" fillId="0" borderId="0" xfId="4" applyFont="1" applyAlignment="1">
      <alignment horizontal="left" indent="6"/>
    </xf>
    <xf numFmtId="0" fontId="34" fillId="0" borderId="0" xfId="4" applyFont="1"/>
    <xf numFmtId="0" fontId="2" fillId="2" borderId="1" xfId="0" applyFont="1" applyFill="1" applyBorder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left"/>
    </xf>
    <xf numFmtId="0" fontId="17" fillId="2" borderId="1" xfId="0" applyFont="1" applyFill="1" applyBorder="1" applyAlignment="1" applyProtection="1">
      <alignment horizontal="center"/>
      <protection locked="0"/>
    </xf>
    <xf numFmtId="0" fontId="0" fillId="0" borderId="12" xfId="0" applyFill="1" applyBorder="1" applyProtection="1">
      <alignment horizontal="center"/>
    </xf>
    <xf numFmtId="0" fontId="0" fillId="0" borderId="13" xfId="0" applyBorder="1" applyAlignment="1" applyProtection="1">
      <alignment horizontal="left"/>
    </xf>
    <xf numFmtId="0" fontId="0" fillId="0" borderId="13" xfId="0" applyBorder="1" applyProtection="1">
      <alignment horizontal="center"/>
    </xf>
    <xf numFmtId="0" fontId="24" fillId="0" borderId="14" xfId="0" applyFont="1" applyFill="1" applyBorder="1" applyAlignment="1" applyProtection="1">
      <alignment horizontal="left"/>
    </xf>
    <xf numFmtId="0" fontId="0" fillId="0" borderId="15" xfId="0" applyBorder="1" applyProtection="1">
      <alignment horizontal="center"/>
    </xf>
    <xf numFmtId="0" fontId="0" fillId="0" borderId="14" xfId="0" applyFill="1" applyBorder="1" applyProtection="1">
      <alignment horizontal="center"/>
    </xf>
    <xf numFmtId="0" fontId="0" fillId="0" borderId="16" xfId="0" applyFill="1" applyBorder="1" applyProtection="1">
      <alignment horizontal="center"/>
    </xf>
    <xf numFmtId="0" fontId="0" fillId="0" borderId="17" xfId="0" applyBorder="1" applyProtection="1">
      <alignment horizontal="center"/>
    </xf>
    <xf numFmtId="0" fontId="0" fillId="0" borderId="18" xfId="0" applyBorder="1" applyProtection="1">
      <alignment horizontal="center"/>
    </xf>
    <xf numFmtId="0" fontId="4" fillId="0" borderId="13" xfId="0" applyFont="1" applyFill="1" applyBorder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21" fillId="0" borderId="15" xfId="0" applyFont="1" applyBorder="1" applyAlignment="1" applyProtection="1">
      <alignment horizontal="left"/>
    </xf>
    <xf numFmtId="164" fontId="16" fillId="0" borderId="15" xfId="0" applyNumberFormat="1" applyFont="1" applyBorder="1" applyAlignment="1" applyProtection="1">
      <alignment horizontal="right" vertical="top"/>
    </xf>
    <xf numFmtId="0" fontId="18" fillId="0" borderId="15" xfId="0" applyFont="1" applyBorder="1" applyAlignment="1" applyProtection="1">
      <alignment wrapText="1"/>
    </xf>
    <xf numFmtId="0" fontId="4" fillId="0" borderId="17" xfId="0" applyFont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right"/>
    </xf>
    <xf numFmtId="0" fontId="2" fillId="2" borderId="1" xfId="0" applyFont="1" applyFill="1" applyBorder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4" fillId="0" borderId="0" xfId="0" applyFont="1" applyBorder="1" applyProtection="1">
      <alignment horizontal="center"/>
    </xf>
    <xf numFmtId="0" fontId="19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top"/>
    </xf>
    <xf numFmtId="0" fontId="0" fillId="4" borderId="0" xfId="0" applyFill="1" applyProtection="1">
      <alignment horizontal="center"/>
    </xf>
    <xf numFmtId="0" fontId="0" fillId="4" borderId="0" xfId="0" applyFill="1" applyBorder="1" applyProtection="1">
      <alignment horizontal="center"/>
    </xf>
    <xf numFmtId="0" fontId="0" fillId="4" borderId="0" xfId="0" applyFill="1" applyBorder="1" applyAlignment="1" applyProtection="1">
      <alignment horizontal="left"/>
    </xf>
    <xf numFmtId="0" fontId="0" fillId="4" borderId="0" xfId="0" applyFill="1" applyAlignment="1" applyProtection="1">
      <alignment horizontal="left"/>
    </xf>
    <xf numFmtId="0" fontId="24" fillId="4" borderId="0" xfId="0" applyFont="1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center"/>
    </xf>
    <xf numFmtId="0" fontId="30" fillId="4" borderId="0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center"/>
    </xf>
    <xf numFmtId="0" fontId="23" fillId="4" borderId="0" xfId="0" applyFont="1" applyFill="1" applyAlignment="1" applyProtection="1">
      <alignment horizontal="left" vertical="top" wrapText="1"/>
    </xf>
    <xf numFmtId="0" fontId="23" fillId="4" borderId="0" xfId="0" applyFont="1" applyFill="1" applyBorder="1" applyAlignment="1" applyProtection="1">
      <alignment horizontal="left" vertical="top" wrapText="1"/>
    </xf>
    <xf numFmtId="164" fontId="20" fillId="4" borderId="0" xfId="0" quotePrefix="1" applyNumberFormat="1" applyFont="1" applyFill="1" applyBorder="1" applyAlignment="1" applyProtection="1">
      <alignment horizontal="left" vertical="top"/>
    </xf>
    <xf numFmtId="0" fontId="21" fillId="4" borderId="0" xfId="0" applyFont="1" applyFill="1" applyBorder="1" applyAlignment="1" applyProtection="1">
      <alignment horizontal="left"/>
    </xf>
    <xf numFmtId="164" fontId="16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left"/>
    </xf>
    <xf numFmtId="0" fontId="0" fillId="5" borderId="0" xfId="0" applyFill="1" applyProtection="1">
      <alignment horizontal="center"/>
    </xf>
    <xf numFmtId="0" fontId="0" fillId="5" borderId="0" xfId="0" applyFill="1" applyAlignment="1" applyProtection="1">
      <alignment horizontal="left"/>
    </xf>
    <xf numFmtId="0" fontId="0" fillId="5" borderId="0" xfId="0" applyFill="1" applyBorder="1" applyProtection="1">
      <alignment horizontal="center"/>
    </xf>
    <xf numFmtId="0" fontId="4" fillId="4" borderId="0" xfId="0" applyFont="1" applyFill="1" applyAlignment="1" applyProtection="1">
      <alignment horizontal="left"/>
    </xf>
    <xf numFmtId="0" fontId="4" fillId="4" borderId="0" xfId="0" applyFont="1" applyFill="1" applyProtection="1">
      <alignment horizontal="center"/>
    </xf>
    <xf numFmtId="0" fontId="10" fillId="4" borderId="0" xfId="0" applyFont="1" applyFill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6" borderId="0" xfId="0" applyFont="1" applyFill="1" applyProtection="1">
      <alignment horizontal="center"/>
    </xf>
    <xf numFmtId="0" fontId="4" fillId="6" borderId="0" xfId="0" applyFont="1" applyFill="1" applyAlignment="1" applyProtection="1">
      <alignment horizontal="left"/>
    </xf>
    <xf numFmtId="0" fontId="36" fillId="6" borderId="0" xfId="0" applyFont="1" applyFill="1" applyAlignment="1" applyProtection="1">
      <alignment horizontal="left"/>
    </xf>
    <xf numFmtId="0" fontId="4" fillId="6" borderId="0" xfId="0" applyFont="1" applyFill="1" applyAlignment="1" applyProtection="1">
      <alignment horizontal="center" vertical="top"/>
    </xf>
    <xf numFmtId="0" fontId="45" fillId="6" borderId="0" xfId="0" applyFont="1" applyFill="1" applyAlignment="1" applyProtection="1">
      <alignment horizontal="left" vertical="top"/>
    </xf>
    <xf numFmtId="0" fontId="45" fillId="6" borderId="0" xfId="0" applyFont="1" applyFill="1" applyAlignment="1" applyProtection="1">
      <alignment horizontal="center" vertical="top"/>
    </xf>
    <xf numFmtId="0" fontId="4" fillId="6" borderId="20" xfId="0" applyFont="1" applyFill="1" applyBorder="1" applyAlignment="1" applyProtection="1">
      <alignment horizontal="left"/>
    </xf>
    <xf numFmtId="0" fontId="4" fillId="6" borderId="2" xfId="0" applyFont="1" applyFill="1" applyBorder="1" applyAlignment="1" applyProtection="1">
      <alignment horizontal="left"/>
    </xf>
    <xf numFmtId="0" fontId="4" fillId="6" borderId="2" xfId="0" applyFont="1" applyFill="1" applyBorder="1" applyAlignment="1" applyProtection="1">
      <alignment horizontal="right"/>
    </xf>
    <xf numFmtId="0" fontId="4" fillId="6" borderId="2" xfId="0" applyFont="1" applyFill="1" applyBorder="1" applyProtection="1">
      <alignment horizontal="center"/>
    </xf>
    <xf numFmtId="0" fontId="4" fillId="6" borderId="3" xfId="0" applyFont="1" applyFill="1" applyBorder="1" applyProtection="1">
      <alignment horizontal="center"/>
    </xf>
    <xf numFmtId="0" fontId="4" fillId="6" borderId="21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left"/>
    </xf>
    <xf numFmtId="0" fontId="4" fillId="6" borderId="4" xfId="0" applyFont="1" applyFill="1" applyBorder="1" applyProtection="1">
      <alignment horizontal="center"/>
    </xf>
    <xf numFmtId="0" fontId="4" fillId="6" borderId="0" xfId="0" applyFont="1" applyFill="1" applyAlignment="1" applyProtection="1">
      <alignment horizontal="right"/>
    </xf>
    <xf numFmtId="0" fontId="4" fillId="6" borderId="11" xfId="0" applyFont="1" applyFill="1" applyBorder="1" applyAlignment="1" applyProtection="1">
      <alignment horizontal="left"/>
    </xf>
    <xf numFmtId="0" fontId="4" fillId="6" borderId="6" xfId="0" applyFont="1" applyFill="1" applyBorder="1" applyAlignment="1" applyProtection="1">
      <alignment horizontal="left"/>
    </xf>
    <xf numFmtId="0" fontId="4" fillId="6" borderId="6" xfId="0" applyFont="1" applyFill="1" applyBorder="1" applyAlignment="1" applyProtection="1">
      <alignment horizontal="right"/>
    </xf>
    <xf numFmtId="0" fontId="4" fillId="6" borderId="6" xfId="0" applyFont="1" applyFill="1" applyBorder="1" applyProtection="1">
      <alignment horizontal="center"/>
    </xf>
    <xf numFmtId="0" fontId="4" fillId="6" borderId="8" xfId="0" applyFont="1" applyFill="1" applyBorder="1" applyProtection="1">
      <alignment horizontal="center"/>
    </xf>
    <xf numFmtId="3" fontId="6" fillId="6" borderId="6" xfId="0" applyNumberFormat="1" applyFont="1" applyFill="1" applyBorder="1" applyAlignment="1" applyProtection="1">
      <alignment horizontal="center"/>
    </xf>
    <xf numFmtId="0" fontId="44" fillId="6" borderId="0" xfId="0" applyFont="1" applyFill="1" applyAlignment="1" applyProtection="1">
      <alignment horizontal="left"/>
    </xf>
    <xf numFmtId="0" fontId="8" fillId="6" borderId="0" xfId="0" applyFont="1" applyFill="1" applyAlignment="1" applyProtection="1">
      <alignment horizontal="left"/>
    </xf>
    <xf numFmtId="0" fontId="4" fillId="6" borderId="2" xfId="0" applyFont="1" applyFill="1" applyBorder="1" applyAlignment="1" applyProtection="1">
      <alignment horizontal="center" vertical="top"/>
    </xf>
    <xf numFmtId="0" fontId="4" fillId="6" borderId="9" xfId="0" applyFont="1" applyFill="1" applyBorder="1" applyProtection="1">
      <alignment horizontal="center"/>
    </xf>
    <xf numFmtId="0" fontId="9" fillId="6" borderId="0" xfId="0" applyFont="1" applyFill="1" applyBorder="1" applyProtection="1">
      <alignment horizontal="center"/>
    </xf>
    <xf numFmtId="0" fontId="4" fillId="6" borderId="0" xfId="0" applyFont="1" applyFill="1" applyBorder="1" applyProtection="1">
      <alignment horizontal="center"/>
    </xf>
    <xf numFmtId="0" fontId="4" fillId="6" borderId="0" xfId="0" applyFont="1" applyFill="1" applyBorder="1" applyAlignment="1" applyProtection="1">
      <alignment horizontal="center" vertical="top"/>
    </xf>
    <xf numFmtId="0" fontId="6" fillId="6" borderId="0" xfId="0" applyFont="1" applyFill="1" applyBorder="1" applyProtection="1">
      <alignment horizontal="center"/>
    </xf>
    <xf numFmtId="0" fontId="4" fillId="6" borderId="0" xfId="0" quotePrefix="1" applyFont="1" applyFill="1" applyBorder="1" applyProtection="1">
      <alignment horizontal="center"/>
    </xf>
    <xf numFmtId="0" fontId="6" fillId="6" borderId="0" xfId="0" quotePrefix="1" applyFont="1" applyFill="1" applyBorder="1" applyProtection="1">
      <alignment horizontal="center"/>
    </xf>
    <xf numFmtId="0" fontId="4" fillId="6" borderId="11" xfId="0" applyFont="1" applyFill="1" applyBorder="1" applyProtection="1">
      <alignment horizontal="center"/>
    </xf>
    <xf numFmtId="0" fontId="4" fillId="6" borderId="6" xfId="0" applyFont="1" applyFill="1" applyBorder="1" applyAlignment="1" applyProtection="1">
      <alignment horizontal="center" vertical="top"/>
    </xf>
    <xf numFmtId="3" fontId="6" fillId="6" borderId="1" xfId="0" applyNumberFormat="1" applyFont="1" applyFill="1" applyBorder="1" applyProtection="1">
      <alignment horizontal="center"/>
    </xf>
    <xf numFmtId="0" fontId="2" fillId="6" borderId="0" xfId="0" applyFont="1" applyFill="1" applyBorder="1" applyAlignment="1" applyProtection="1">
      <alignment vertical="top" wrapText="1"/>
    </xf>
    <xf numFmtId="0" fontId="0" fillId="5" borderId="0" xfId="0" applyFill="1" applyAlignment="1" applyProtection="1"/>
    <xf numFmtId="0" fontId="11" fillId="5" borderId="0" xfId="0" applyFont="1" applyFill="1" applyAlignment="1" applyProtection="1">
      <alignment horizontal="left"/>
    </xf>
    <xf numFmtId="0" fontId="36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3" fillId="0" borderId="0" xfId="1" applyBorder="1" applyAlignment="1" applyProtection="1">
      <alignment horizontal="right"/>
    </xf>
    <xf numFmtId="0" fontId="3" fillId="4" borderId="0" xfId="1" applyFont="1" applyFill="1" applyBorder="1" applyAlignment="1" applyProtection="1">
      <alignment horizontal="left"/>
    </xf>
    <xf numFmtId="0" fontId="39" fillId="4" borderId="0" xfId="0" applyFont="1" applyFill="1" applyBorder="1" applyAlignment="1" applyProtection="1">
      <alignment wrapText="1"/>
    </xf>
    <xf numFmtId="0" fontId="4" fillId="6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4" fillId="7" borderId="0" xfId="0" applyFont="1" applyFill="1" applyProtection="1">
      <alignment horizontal="center"/>
    </xf>
    <xf numFmtId="0" fontId="4" fillId="7" borderId="0" xfId="0" applyFont="1" applyFill="1" applyAlignment="1" applyProtection="1">
      <alignment horizontal="left"/>
    </xf>
    <xf numFmtId="0" fontId="36" fillId="7" borderId="0" xfId="0" applyFont="1" applyFill="1" applyAlignment="1" applyProtection="1">
      <alignment horizontal="left"/>
    </xf>
    <xf numFmtId="0" fontId="6" fillId="7" borderId="0" xfId="0" applyFont="1" applyFill="1" applyAlignment="1" applyProtection="1">
      <alignment horizontal="left"/>
    </xf>
    <xf numFmtId="0" fontId="4" fillId="7" borderId="0" xfId="0" applyFont="1" applyFill="1" applyAlignment="1" applyProtection="1">
      <alignment horizontal="left" vertical="top"/>
    </xf>
    <xf numFmtId="0" fontId="4" fillId="7" borderId="0" xfId="0" applyFont="1" applyFill="1" applyAlignment="1" applyProtection="1">
      <alignment horizontal="center"/>
    </xf>
    <xf numFmtId="0" fontId="4" fillId="7" borderId="1" xfId="0" applyFont="1" applyFill="1" applyBorder="1" applyProtection="1">
      <alignment horizontal="center"/>
    </xf>
    <xf numFmtId="0" fontId="4" fillId="7" borderId="0" xfId="0" applyFont="1" applyFill="1" applyAlignment="1" applyProtection="1"/>
    <xf numFmtId="0" fontId="4" fillId="7" borderId="1" xfId="0" applyFont="1" applyFill="1" applyBorder="1" applyAlignment="1" applyProtection="1">
      <alignment horizontal="center" vertical="center"/>
    </xf>
    <xf numFmtId="0" fontId="4" fillId="7" borderId="0" xfId="0" quotePrefix="1" applyFont="1" applyFill="1" applyAlignment="1" applyProtection="1">
      <alignment horizontal="left"/>
    </xf>
    <xf numFmtId="0" fontId="36" fillId="7" borderId="0" xfId="0" quotePrefix="1" applyFont="1" applyFill="1" applyAlignment="1" applyProtection="1">
      <alignment horizontal="left"/>
    </xf>
    <xf numFmtId="3" fontId="8" fillId="7" borderId="6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Alignment="1" applyProtection="1">
      <alignment horizontal="left" vertical="center"/>
    </xf>
    <xf numFmtId="0" fontId="4" fillId="7" borderId="21" xfId="0" applyFont="1" applyFill="1" applyBorder="1" applyProtection="1">
      <alignment horizontal="center"/>
    </xf>
    <xf numFmtId="0" fontId="4" fillId="7" borderId="21" xfId="0" applyFont="1" applyFill="1" applyBorder="1" applyAlignment="1" applyProtection="1">
      <alignment horizontal="center"/>
    </xf>
    <xf numFmtId="0" fontId="4" fillId="7" borderId="10" xfId="0" applyFont="1" applyFill="1" applyBorder="1" applyProtection="1">
      <alignment horizontal="center"/>
    </xf>
    <xf numFmtId="0" fontId="4" fillId="7" borderId="8" xfId="0" applyFont="1" applyFill="1" applyBorder="1" applyProtection="1">
      <alignment horizontal="center"/>
    </xf>
    <xf numFmtId="0" fontId="4" fillId="7" borderId="8" xfId="0" applyFont="1" applyFill="1" applyBorder="1" applyAlignment="1" applyProtection="1">
      <alignment horizontal="center"/>
    </xf>
    <xf numFmtId="4" fontId="6" fillId="7" borderId="6" xfId="0" applyNumberFormat="1" applyFont="1" applyFill="1" applyBorder="1" applyProtection="1">
      <alignment horizontal="center"/>
    </xf>
    <xf numFmtId="0" fontId="4" fillId="7" borderId="0" xfId="0" applyFont="1" applyFill="1" applyAlignment="1" applyProtection="1">
      <alignment horizontal="center" vertical="top"/>
    </xf>
    <xf numFmtId="0" fontId="4" fillId="7" borderId="6" xfId="0" applyFont="1" applyFill="1" applyBorder="1" applyAlignment="1" applyProtection="1">
      <alignment horizontal="center"/>
    </xf>
    <xf numFmtId="0" fontId="4" fillId="7" borderId="6" xfId="0" applyFont="1" applyFill="1" applyBorder="1" applyAlignment="1" applyProtection="1"/>
    <xf numFmtId="0" fontId="0" fillId="7" borderId="0" xfId="0" applyFont="1" applyFill="1" applyProtection="1">
      <alignment horizontal="center"/>
    </xf>
    <xf numFmtId="0" fontId="4" fillId="7" borderId="6" xfId="0" applyFont="1" applyFill="1" applyBorder="1" applyProtection="1">
      <alignment horizontal="center"/>
    </xf>
    <xf numFmtId="0" fontId="4" fillId="7" borderId="2" xfId="0" applyFont="1" applyFill="1" applyBorder="1" applyProtection="1">
      <alignment horizontal="center"/>
    </xf>
    <xf numFmtId="0" fontId="4" fillId="7" borderId="20" xfId="0" applyFont="1" applyFill="1" applyBorder="1" applyProtection="1">
      <alignment horizontal="center"/>
    </xf>
    <xf numFmtId="0" fontId="4" fillId="7" borderId="22" xfId="0" applyFont="1" applyFill="1" applyBorder="1" applyProtection="1">
      <alignment horizontal="center"/>
    </xf>
    <xf numFmtId="2" fontId="4" fillId="7" borderId="0" xfId="0" applyNumberFormat="1" applyFont="1" applyFill="1" applyAlignment="1" applyProtection="1">
      <alignment horizontal="center" vertical="top"/>
    </xf>
    <xf numFmtId="0" fontId="4" fillId="7" borderId="23" xfId="0" applyFont="1" applyFill="1" applyBorder="1" applyProtection="1">
      <alignment horizontal="center"/>
    </xf>
    <xf numFmtId="0" fontId="4" fillId="7" borderId="24" xfId="0" applyFont="1" applyFill="1" applyBorder="1" applyProtection="1">
      <alignment horizontal="center"/>
    </xf>
    <xf numFmtId="0" fontId="4" fillId="7" borderId="6" xfId="0" quotePrefix="1" applyFont="1" applyFill="1" applyBorder="1" applyAlignment="1" applyProtection="1">
      <alignment horizontal="center" vertical="top"/>
    </xf>
    <xf numFmtId="0" fontId="4" fillId="7" borderId="0" xfId="0" quotePrefix="1" applyFont="1" applyFill="1" applyAlignment="1" applyProtection="1">
      <alignment horizontal="right"/>
    </xf>
    <xf numFmtId="2" fontId="51" fillId="7" borderId="0" xfId="0" applyNumberFormat="1" applyFont="1" applyFill="1" applyAlignment="1" applyProtection="1">
      <alignment horizontal="center" vertical="top"/>
    </xf>
    <xf numFmtId="0" fontId="7" fillId="7" borderId="0" xfId="0" applyFont="1" applyFill="1" applyAlignment="1" applyProtection="1">
      <alignment horizontal="center" vertical="top"/>
    </xf>
    <xf numFmtId="0" fontId="4" fillId="7" borderId="0" xfId="0" applyFont="1" applyFill="1" applyAlignment="1" applyProtection="1">
      <alignment horizontal="right"/>
    </xf>
    <xf numFmtId="3" fontId="4" fillId="7" borderId="0" xfId="0" applyNumberFormat="1" applyFont="1" applyFill="1" applyProtection="1">
      <alignment horizontal="center"/>
    </xf>
    <xf numFmtId="0" fontId="6" fillId="7" borderId="0" xfId="0" applyFont="1" applyFill="1" applyAlignment="1" applyProtection="1">
      <alignment horizontal="right"/>
    </xf>
    <xf numFmtId="0" fontId="45" fillId="7" borderId="0" xfId="0" applyFont="1" applyFill="1" applyAlignment="1" applyProtection="1">
      <alignment horizontal="left" vertical="top"/>
    </xf>
    <xf numFmtId="0" fontId="4" fillId="7" borderId="20" xfId="0" applyFont="1" applyFill="1" applyBorder="1" applyAlignment="1" applyProtection="1">
      <alignment horizontal="left"/>
    </xf>
    <xf numFmtId="0" fontId="4" fillId="7" borderId="2" xfId="0" applyFont="1" applyFill="1" applyBorder="1" applyAlignment="1" applyProtection="1">
      <alignment horizontal="left"/>
    </xf>
    <xf numFmtId="0" fontId="4" fillId="7" borderId="3" xfId="0" applyFont="1" applyFill="1" applyBorder="1" applyProtection="1">
      <alignment horizontal="center"/>
    </xf>
    <xf numFmtId="0" fontId="4" fillId="7" borderId="9" xfId="0" applyFont="1" applyFill="1" applyBorder="1" applyAlignment="1" applyProtection="1">
      <alignment horizontal="left"/>
    </xf>
    <xf numFmtId="0" fontId="4" fillId="7" borderId="4" xfId="0" applyFont="1" applyFill="1" applyBorder="1" applyProtection="1">
      <alignment horizontal="center"/>
    </xf>
    <xf numFmtId="0" fontId="4" fillId="7" borderId="11" xfId="0" applyFont="1" applyFill="1" applyBorder="1" applyAlignment="1" applyProtection="1">
      <alignment horizontal="left"/>
    </xf>
    <xf numFmtId="0" fontId="4" fillId="7" borderId="6" xfId="0" applyFont="1" applyFill="1" applyBorder="1" applyAlignment="1" applyProtection="1">
      <alignment horizontal="left"/>
    </xf>
    <xf numFmtId="3" fontId="6" fillId="7" borderId="6" xfId="0" applyNumberFormat="1" applyFont="1" applyFill="1" applyBorder="1" applyAlignment="1" applyProtection="1">
      <alignment horizontal="center"/>
    </xf>
    <xf numFmtId="0" fontId="44" fillId="7" borderId="0" xfId="0" applyFont="1" applyFill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3" fontId="6" fillId="7" borderId="1" xfId="0" applyNumberFormat="1" applyFont="1" applyFill="1" applyBorder="1" applyProtection="1">
      <alignment horizontal="center"/>
    </xf>
    <xf numFmtId="0" fontId="52" fillId="7" borderId="0" xfId="0" applyFont="1" applyFill="1" applyAlignment="1" applyProtection="1">
      <alignment horizontal="left"/>
    </xf>
    <xf numFmtId="0" fontId="52" fillId="7" borderId="0" xfId="0" applyFont="1" applyFill="1" applyProtection="1">
      <alignment horizontal="center"/>
    </xf>
    <xf numFmtId="0" fontId="35" fillId="7" borderId="0" xfId="0" applyFont="1" applyFill="1" applyAlignment="1" applyProtection="1">
      <alignment horizontal="left"/>
    </xf>
    <xf numFmtId="0" fontId="9" fillId="7" borderId="0" xfId="0" applyFont="1" applyFill="1" applyAlignment="1" applyProtection="1">
      <alignment horizontal="left"/>
    </xf>
    <xf numFmtId="0" fontId="10" fillId="7" borderId="0" xfId="0" applyFont="1" applyFill="1" applyAlignment="1" applyProtection="1">
      <alignment horizontal="left"/>
    </xf>
    <xf numFmtId="0" fontId="4" fillId="7" borderId="0" xfId="0" applyFont="1" applyFill="1" applyAlignment="1" applyProtection="1">
      <alignment horizontal="centerContinuous"/>
    </xf>
    <xf numFmtId="0" fontId="17" fillId="0" borderId="0" xfId="0" applyFont="1" applyBorder="1" applyAlignment="1" applyProtection="1">
      <alignment vertical="top"/>
    </xf>
    <xf numFmtId="0" fontId="17" fillId="0" borderId="0" xfId="0" applyFont="1" applyProtection="1">
      <alignment horizontal="center"/>
    </xf>
    <xf numFmtId="0" fontId="17" fillId="0" borderId="0" xfId="0" applyFont="1" applyAlignment="1" applyProtection="1">
      <alignment vertical="top" wrapText="1"/>
    </xf>
    <xf numFmtId="0" fontId="40" fillId="0" borderId="0" xfId="0" applyFont="1" applyBorder="1" applyAlignment="1" applyProtection="1">
      <alignment vertical="center" wrapText="1"/>
    </xf>
    <xf numFmtId="164" fontId="16" fillId="0" borderId="0" xfId="0" quotePrefix="1" applyNumberFormat="1" applyFont="1" applyBorder="1" applyAlignment="1" applyProtection="1">
      <alignment horizontal="right" vertical="center"/>
    </xf>
    <xf numFmtId="164" fontId="16" fillId="0" borderId="15" xfId="0" quotePrefix="1" applyNumberFormat="1" applyFont="1" applyBorder="1" applyAlignment="1" applyProtection="1">
      <alignment horizontal="left" vertical="top"/>
    </xf>
    <xf numFmtId="0" fontId="17" fillId="0" borderId="0" xfId="0" applyFont="1" applyBorder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53" fillId="0" borderId="0" xfId="0" applyFont="1" applyFill="1" applyProtection="1">
      <alignment horizontal="center"/>
    </xf>
    <xf numFmtId="0" fontId="13" fillId="0" borderId="0" xfId="0" applyFont="1" applyBorder="1" applyAlignment="1" applyProtection="1">
      <alignment horizontal="right"/>
    </xf>
    <xf numFmtId="2" fontId="54" fillId="7" borderId="0" xfId="0" applyNumberFormat="1" applyFont="1" applyFill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Protection="1">
      <alignment horizont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left"/>
    </xf>
    <xf numFmtId="0" fontId="36" fillId="0" borderId="0" xfId="0" applyFont="1" applyFill="1" applyAlignment="1" applyProtection="1">
      <alignment horizontal="left"/>
    </xf>
    <xf numFmtId="0" fontId="35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left" vertical="top"/>
    </xf>
    <xf numFmtId="0" fontId="2" fillId="8" borderId="1" xfId="0" applyFont="1" applyFill="1" applyBorder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/>
    </xf>
    <xf numFmtId="2" fontId="5" fillId="0" borderId="25" xfId="0" applyNumberFormat="1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 wrapText="1"/>
    </xf>
    <xf numFmtId="0" fontId="48" fillId="0" borderId="0" xfId="0" applyFont="1" applyBorder="1" applyAlignment="1" applyProtection="1">
      <alignment horizontal="left" vertical="center" wrapText="1"/>
    </xf>
    <xf numFmtId="0" fontId="40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Border="1" applyAlignment="1" applyProtection="1">
      <alignment horizontal="left" wrapText="1"/>
    </xf>
    <xf numFmtId="0" fontId="17" fillId="0" borderId="0" xfId="0" applyFont="1" applyBorder="1" applyAlignment="1" applyProtection="1">
      <alignment horizontal="left"/>
    </xf>
    <xf numFmtId="9" fontId="4" fillId="6" borderId="0" xfId="0" applyNumberFormat="1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9" fillId="6" borderId="0" xfId="0" applyFont="1" applyFill="1" applyBorder="1" applyAlignment="1" applyProtection="1">
      <alignment horizontal="center" wrapText="1"/>
    </xf>
    <xf numFmtId="0" fontId="9" fillId="6" borderId="4" xfId="0" applyFont="1" applyFill="1" applyBorder="1" applyAlignment="1" applyProtection="1">
      <alignment horizontal="center" wrapText="1"/>
    </xf>
    <xf numFmtId="0" fontId="55" fillId="0" borderId="0" xfId="0" applyFont="1" applyBorder="1" applyAlignment="1" applyProtection="1">
      <alignment horizontal="center" wrapText="1"/>
    </xf>
    <xf numFmtId="0" fontId="3" fillId="0" borderId="0" xfId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3" fillId="0" borderId="0" xfId="1" applyBorder="1" applyAlignment="1" applyProtection="1">
      <alignment horizontal="left"/>
      <protection locked="0"/>
    </xf>
    <xf numFmtId="0" fontId="3" fillId="0" borderId="0" xfId="1" applyBorder="1" applyAlignment="1" applyProtection="1">
      <alignment horizontal="left"/>
    </xf>
    <xf numFmtId="0" fontId="3" fillId="0" borderId="9" xfId="1" applyBorder="1" applyAlignment="1" applyProtection="1">
      <alignment horizontal="center" wrapText="1"/>
      <protection locked="0"/>
    </xf>
    <xf numFmtId="0" fontId="3" fillId="0" borderId="0" xfId="1" applyBorder="1" applyAlignment="1" applyProtection="1">
      <alignment horizontal="center" wrapText="1"/>
      <protection locked="0"/>
    </xf>
    <xf numFmtId="0" fontId="3" fillId="0" borderId="14" xfId="1" applyBorder="1" applyAlignment="1" applyProtection="1">
      <alignment horizontal="center"/>
      <protection locked="0"/>
    </xf>
    <xf numFmtId="3" fontId="5" fillId="7" borderId="6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top" wrapText="1"/>
    </xf>
    <xf numFmtId="0" fontId="2" fillId="6" borderId="4" xfId="0" applyFont="1" applyFill="1" applyBorder="1" applyAlignment="1" applyProtection="1">
      <alignment horizontal="left" vertical="top" wrapText="1"/>
    </xf>
    <xf numFmtId="0" fontId="38" fillId="0" borderId="2" xfId="4" applyFont="1" applyBorder="1" applyAlignment="1">
      <alignment horizontal="center"/>
    </xf>
    <xf numFmtId="0" fontId="38" fillId="0" borderId="6" xfId="4" applyFont="1" applyBorder="1" applyAlignment="1">
      <alignment horizontal="left"/>
    </xf>
    <xf numFmtId="0" fontId="38" fillId="0" borderId="23" xfId="4" applyFont="1" applyBorder="1" applyAlignment="1">
      <alignment horizontal="left"/>
    </xf>
    <xf numFmtId="0" fontId="33" fillId="0" borderId="6" xfId="4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_DEVIATIONFORM" xfId="4" xr:uid="{00000000-0005-0000-0000-000004000000}"/>
  </cellStyles>
  <dxfs count="8">
    <dxf>
      <font>
        <color rgb="FFFFFFCC"/>
        <name val="Cambria"/>
        <scheme val="none"/>
      </font>
    </dxf>
    <dxf>
      <font>
        <color rgb="FFFFFFCC"/>
        <name val="Cambria"/>
        <scheme val="none"/>
      </font>
    </dxf>
    <dxf>
      <font>
        <color rgb="FFFFFFCC"/>
        <name val="Cambria"/>
        <scheme val="none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14</xdr:row>
      <xdr:rowOff>76200</xdr:rowOff>
    </xdr:from>
    <xdr:to>
      <xdr:col>8</xdr:col>
      <xdr:colOff>266700</xdr:colOff>
      <xdr:row>15</xdr:row>
      <xdr:rowOff>85725</xdr:rowOff>
    </xdr:to>
    <xdr:cxnSp macro="">
      <xdr:nvCxnSpPr>
        <xdr:cNvPr id="2381" name="AutoShape 1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CxnSpPr>
          <a:cxnSpLocks noChangeShapeType="1"/>
        </xdr:cNvCxnSpPr>
      </xdr:nvCxnSpPr>
      <xdr:spPr bwMode="auto">
        <a:xfrm>
          <a:off x="3581400" y="2343150"/>
          <a:ext cx="381000" cy="171450"/>
        </a:xfrm>
        <a:prstGeom prst="bentConnector3">
          <a:avLst>
            <a:gd name="adj1" fmla="val 50000"/>
          </a:avLst>
        </a:prstGeom>
        <a:noFill/>
        <a:ln w="19050">
          <a:solidFill>
            <a:srgbClr val="FF00FF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104775</xdr:colOff>
      <xdr:row>88</xdr:row>
      <xdr:rowOff>76200</xdr:rowOff>
    </xdr:from>
    <xdr:to>
      <xdr:col>11</xdr:col>
      <xdr:colOff>504825</xdr:colOff>
      <xdr:row>88</xdr:row>
      <xdr:rowOff>76200</xdr:rowOff>
    </xdr:to>
    <xdr:sp macro="" textlink="">
      <xdr:nvSpPr>
        <xdr:cNvPr id="2383" name="Line 4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ShapeType="1"/>
        </xdr:cNvSpPr>
      </xdr:nvSpPr>
      <xdr:spPr bwMode="auto">
        <a:xfrm flipH="1">
          <a:off x="5314950" y="143256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485775</xdr:colOff>
      <xdr:row>94</xdr:row>
      <xdr:rowOff>66675</xdr:rowOff>
    </xdr:from>
    <xdr:to>
      <xdr:col>12</xdr:col>
      <xdr:colOff>38100</xdr:colOff>
      <xdr:row>95</xdr:row>
      <xdr:rowOff>9525</xdr:rowOff>
    </xdr:to>
    <xdr:sp macro="" textlink="">
      <xdr:nvSpPr>
        <xdr:cNvPr id="2384" name="Arc 5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/>
        </xdr:cNvSpPr>
      </xdr:nvSpPr>
      <xdr:spPr bwMode="auto">
        <a:xfrm>
          <a:off x="5191125" y="15287625"/>
          <a:ext cx="561975" cy="104775"/>
        </a:xfrm>
        <a:custGeom>
          <a:avLst/>
          <a:gdLst>
            <a:gd name="T0" fmla="*/ 0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95</xdr:row>
      <xdr:rowOff>9525</xdr:rowOff>
    </xdr:from>
    <xdr:to>
      <xdr:col>12</xdr:col>
      <xdr:colOff>219075</xdr:colOff>
      <xdr:row>95</xdr:row>
      <xdr:rowOff>123825</xdr:rowOff>
    </xdr:to>
    <xdr:sp macro="" textlink="">
      <xdr:nvSpPr>
        <xdr:cNvPr id="2385" name="Line 5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ShapeType="1"/>
        </xdr:cNvSpPr>
      </xdr:nvSpPr>
      <xdr:spPr bwMode="auto">
        <a:xfrm>
          <a:off x="5762625" y="15392400"/>
          <a:ext cx="1714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280</xdr:row>
      <xdr:rowOff>0</xdr:rowOff>
    </xdr:from>
    <xdr:to>
      <xdr:col>34</xdr:col>
      <xdr:colOff>0</xdr:colOff>
      <xdr:row>295</xdr:row>
      <xdr:rowOff>19050</xdr:rowOff>
    </xdr:to>
    <xdr:sp macro="" textlink="">
      <xdr:nvSpPr>
        <xdr:cNvPr id="2386" name="Rectangle 56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5011400" y="45339000"/>
          <a:ext cx="0" cy="2447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280</xdr:row>
      <xdr:rowOff>0</xdr:rowOff>
    </xdr:from>
    <xdr:to>
      <xdr:col>39</xdr:col>
      <xdr:colOff>0</xdr:colOff>
      <xdr:row>295</xdr:row>
      <xdr:rowOff>28575</xdr:rowOff>
    </xdr:to>
    <xdr:sp macro="" textlink="">
      <xdr:nvSpPr>
        <xdr:cNvPr id="2387" name="Rectangle 58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5011400" y="45339000"/>
          <a:ext cx="0" cy="2457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88</xdr:row>
      <xdr:rowOff>66675</xdr:rowOff>
    </xdr:from>
    <xdr:to>
      <xdr:col>12</xdr:col>
      <xdr:colOff>0</xdr:colOff>
      <xdr:row>90</xdr:row>
      <xdr:rowOff>47625</xdr:rowOff>
    </xdr:to>
    <xdr:sp macro="" textlink="">
      <xdr:nvSpPr>
        <xdr:cNvPr id="2388" name="Line 24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ShapeType="1"/>
        </xdr:cNvSpPr>
      </xdr:nvSpPr>
      <xdr:spPr bwMode="auto">
        <a:xfrm flipH="1">
          <a:off x="5314950" y="14316075"/>
          <a:ext cx="4000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BC325"/>
  <sheetViews>
    <sheetView showGridLines="0" showZeros="0" tabSelected="1" zoomScale="89" zoomScaleNormal="89" workbookViewId="0">
      <selection activeCell="L27" sqref="L27"/>
    </sheetView>
  </sheetViews>
  <sheetFormatPr defaultColWidth="0" defaultRowHeight="12.95" customHeight="1" x14ac:dyDescent="0.2"/>
  <cols>
    <col min="1" max="1" width="4" style="127" customWidth="1"/>
    <col min="2" max="2" width="6" style="127" customWidth="1"/>
    <col min="3" max="3" width="7.5703125" style="130" customWidth="1"/>
    <col min="4" max="14" width="7.5703125" style="127" customWidth="1"/>
    <col min="15" max="15" width="8.140625" style="127" customWidth="1"/>
    <col min="16" max="16" width="1.7109375" style="127" customWidth="1"/>
    <col min="17" max="17" width="9.140625" style="127" customWidth="1"/>
    <col min="18" max="18" width="8" style="127" customWidth="1"/>
    <col min="19" max="19" width="9.140625" style="127" customWidth="1"/>
    <col min="20" max="20" width="10.5703125" style="127" customWidth="1"/>
    <col min="21" max="25" width="9.140625" style="127" customWidth="1"/>
    <col min="26" max="26" width="12" style="127" customWidth="1"/>
    <col min="27" max="27" width="1.5703125" style="130" customWidth="1"/>
    <col min="28" max="29" width="9.140625" style="127" customWidth="1"/>
    <col min="30" max="16384" width="0" style="127" hidden="1"/>
  </cols>
  <sheetData>
    <row r="1" spans="2:27" ht="12.95" customHeight="1" x14ac:dyDescent="0.2">
      <c r="Z1" s="130"/>
      <c r="AA1" s="127"/>
    </row>
    <row r="2" spans="2:27" ht="12.95" customHeight="1" x14ac:dyDescent="0.2">
      <c r="B2" s="142"/>
      <c r="C2" s="143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74"/>
    </row>
    <row r="3" spans="2:27" ht="12.95" customHeight="1" x14ac:dyDescent="0.2">
      <c r="B3" s="278" t="s">
        <v>197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144"/>
      <c r="N3" s="3"/>
      <c r="P3" s="3"/>
      <c r="Q3" s="15" t="s">
        <v>182</v>
      </c>
      <c r="R3" s="3"/>
      <c r="S3" s="277"/>
      <c r="T3" s="277"/>
      <c r="U3" s="277"/>
      <c r="V3" s="3"/>
      <c r="W3" s="3"/>
      <c r="X3" s="1" t="s">
        <v>0</v>
      </c>
      <c r="Y3" s="3"/>
      <c r="Z3" s="15"/>
      <c r="AA3" s="74"/>
    </row>
    <row r="4" spans="2:27" ht="12.9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25"/>
      <c r="L4" s="16"/>
      <c r="M4" s="15"/>
      <c r="N4" s="3"/>
      <c r="P4" s="3"/>
      <c r="Q4" s="15" t="s">
        <v>183</v>
      </c>
      <c r="R4" s="3"/>
      <c r="S4" s="276"/>
      <c r="T4" s="276"/>
      <c r="U4" s="276"/>
      <c r="V4" s="3"/>
      <c r="W4" s="3"/>
      <c r="X4" s="1" t="s">
        <v>1</v>
      </c>
      <c r="Y4" s="3"/>
      <c r="Z4" s="15"/>
      <c r="AA4" s="74"/>
    </row>
    <row r="5" spans="2:27" ht="12.95" customHeight="1" x14ac:dyDescent="0.2">
      <c r="B5" s="13"/>
      <c r="C5" s="279" t="s">
        <v>240</v>
      </c>
      <c r="D5" s="279"/>
      <c r="E5" s="279"/>
      <c r="F5" s="279"/>
      <c r="G5" s="279"/>
      <c r="H5" s="279"/>
      <c r="I5" s="279"/>
      <c r="J5" s="13"/>
      <c r="K5" s="125"/>
      <c r="L5" s="14" t="e">
        <f>Y9</f>
        <v>#DIV/0!</v>
      </c>
      <c r="M5" s="15" t="s">
        <v>178</v>
      </c>
      <c r="N5" s="3"/>
      <c r="O5" s="135"/>
      <c r="P5" s="3"/>
      <c r="Q5" s="15" t="s">
        <v>184</v>
      </c>
      <c r="R5" s="3"/>
      <c r="S5" s="276"/>
      <c r="T5" s="276"/>
      <c r="U5" s="276"/>
      <c r="V5" s="3"/>
      <c r="W5" s="3"/>
      <c r="X5" s="187" t="s">
        <v>283</v>
      </c>
      <c r="Y5" s="3"/>
      <c r="Z5" s="15"/>
      <c r="AA5" s="74"/>
    </row>
    <row r="6" spans="2:27" ht="12.95" customHeight="1" x14ac:dyDescent="0.2">
      <c r="B6" s="13"/>
      <c r="C6" s="279"/>
      <c r="D6" s="279"/>
      <c r="E6" s="279"/>
      <c r="F6" s="279"/>
      <c r="G6" s="279"/>
      <c r="H6" s="279"/>
      <c r="I6" s="279"/>
      <c r="J6" s="13"/>
      <c r="K6" s="125"/>
      <c r="L6" s="16"/>
      <c r="M6" s="15"/>
      <c r="N6" s="3"/>
      <c r="O6" s="135"/>
      <c r="P6" s="17"/>
      <c r="Q6" s="3"/>
      <c r="R6" s="3"/>
      <c r="S6" s="3"/>
      <c r="T6" s="3"/>
      <c r="U6" s="3"/>
      <c r="V6" s="3"/>
      <c r="W6" s="3"/>
      <c r="X6" s="15"/>
      <c r="Y6" s="3"/>
      <c r="Z6" s="15"/>
      <c r="AA6" s="74"/>
    </row>
    <row r="7" spans="2:27" ht="12.95" customHeight="1" x14ac:dyDescent="0.2">
      <c r="B7" s="13"/>
      <c r="C7" s="280" t="s">
        <v>289</v>
      </c>
      <c r="D7" s="280"/>
      <c r="E7" s="280"/>
      <c r="F7" s="280"/>
      <c r="G7" s="280"/>
      <c r="H7" s="280"/>
      <c r="I7" s="280"/>
      <c r="J7" s="280"/>
      <c r="K7" s="280"/>
      <c r="L7" s="280"/>
      <c r="M7" s="15"/>
      <c r="N7" s="3"/>
      <c r="O7" s="135"/>
      <c r="P7" s="17"/>
      <c r="Q7" s="3"/>
      <c r="R7" s="3"/>
      <c r="S7" s="3"/>
      <c r="T7" s="3"/>
      <c r="U7" s="3"/>
      <c r="V7" s="3"/>
      <c r="W7" s="3"/>
      <c r="X7" s="15"/>
      <c r="Y7" s="3"/>
      <c r="Z7" s="15"/>
      <c r="AA7" s="74"/>
    </row>
    <row r="8" spans="2:27" ht="12.95" customHeight="1" thickBot="1" x14ac:dyDescent="0.25">
      <c r="B8" s="13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52"/>
      <c r="N8" s="3"/>
      <c r="O8" s="135"/>
      <c r="P8" s="45" t="e">
        <f>IF(AND(#REF!&lt;&gt;0,G16=0,#REF!=0),"&lt; ? &gt;","")</f>
        <v>#REF!</v>
      </c>
      <c r="Q8" s="1" t="s">
        <v>2</v>
      </c>
      <c r="R8" s="1"/>
      <c r="S8" s="3"/>
      <c r="T8" s="1"/>
      <c r="U8" s="1"/>
      <c r="V8" s="2"/>
      <c r="W8" s="2"/>
      <c r="X8" s="2"/>
      <c r="Y8" s="4"/>
      <c r="Z8" s="1"/>
      <c r="AA8" s="74"/>
    </row>
    <row r="9" spans="2:27" ht="12.95" customHeight="1" thickTop="1" x14ac:dyDescent="0.2">
      <c r="B9" s="13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52"/>
      <c r="N9" s="3"/>
      <c r="O9" s="136"/>
      <c r="P9" s="3"/>
      <c r="Q9" s="2"/>
      <c r="R9" s="2"/>
      <c r="S9" s="2"/>
      <c r="T9" s="18">
        <v>1.25</v>
      </c>
      <c r="U9" s="2"/>
      <c r="V9" s="2"/>
      <c r="W9" s="2"/>
      <c r="X9" s="2"/>
      <c r="Y9" s="273" t="e">
        <f>(2.5*((Y25^T9)*(LOG(100/Y30)))+Y35)</f>
        <v>#DIV/0!</v>
      </c>
      <c r="Z9" s="1"/>
      <c r="AA9" s="74"/>
    </row>
    <row r="10" spans="2:27" ht="12.95" customHeight="1" x14ac:dyDescent="0.2">
      <c r="B10" s="13"/>
      <c r="C10" s="143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3"/>
      <c r="O10" s="136"/>
      <c r="P10" s="3"/>
      <c r="Q10" s="19"/>
      <c r="R10" s="20" t="s">
        <v>3</v>
      </c>
      <c r="S10" s="1" t="s">
        <v>196</v>
      </c>
      <c r="T10" s="21"/>
      <c r="U10" s="22"/>
      <c r="V10" s="22"/>
      <c r="W10" s="22"/>
      <c r="X10" s="23" t="s">
        <v>4</v>
      </c>
      <c r="Y10" s="274"/>
      <c r="Z10" s="24"/>
      <c r="AA10" s="74"/>
    </row>
    <row r="11" spans="2:27" ht="12.95" customHeight="1" thickBot="1" x14ac:dyDescent="0.25">
      <c r="B11" s="13"/>
      <c r="C11" s="280" t="s">
        <v>290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52"/>
      <c r="N11" s="3"/>
      <c r="O11" s="128"/>
      <c r="P11" s="3"/>
      <c r="Q11" s="2"/>
      <c r="R11" s="2"/>
      <c r="S11" s="2"/>
      <c r="T11" s="10"/>
      <c r="U11" s="2"/>
      <c r="V11" s="2"/>
      <c r="W11" s="2"/>
      <c r="X11" s="2"/>
      <c r="Y11" s="275"/>
      <c r="Z11" s="1"/>
      <c r="AA11" s="74"/>
    </row>
    <row r="12" spans="2:27" ht="12.95" customHeight="1" thickTop="1" x14ac:dyDescent="0.2">
      <c r="B12" s="13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52"/>
      <c r="N12" s="3"/>
      <c r="O12" s="128"/>
      <c r="P12" s="3"/>
      <c r="Q12" s="2"/>
      <c r="R12" s="10" t="s">
        <v>6</v>
      </c>
      <c r="S12" s="25" t="s">
        <v>7</v>
      </c>
      <c r="T12" s="26" t="s">
        <v>185</v>
      </c>
      <c r="U12" s="1"/>
      <c r="V12" s="2"/>
      <c r="W12" s="2"/>
      <c r="X12" s="2"/>
      <c r="Y12" s="4"/>
      <c r="Z12" s="1"/>
      <c r="AA12" s="74"/>
    </row>
    <row r="13" spans="2:27" ht="12.95" customHeigh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51"/>
      <c r="M13" s="251"/>
      <c r="N13" s="251"/>
      <c r="O13" s="128"/>
      <c r="P13" s="3"/>
      <c r="Q13" s="2"/>
      <c r="R13" s="2"/>
      <c r="S13" s="25" t="s">
        <v>8</v>
      </c>
      <c r="T13" s="26" t="s">
        <v>9</v>
      </c>
      <c r="U13" s="1"/>
      <c r="V13" s="1"/>
      <c r="W13" s="1"/>
      <c r="X13" s="1"/>
      <c r="Y13" s="4"/>
      <c r="Z13" s="1"/>
      <c r="AA13" s="74"/>
    </row>
    <row r="14" spans="2:27" ht="12.95" customHeight="1" x14ac:dyDescent="0.2">
      <c r="B14" s="74"/>
      <c r="C14" s="55"/>
      <c r="D14" s="281" t="s">
        <v>277</v>
      </c>
      <c r="E14" s="281"/>
      <c r="F14" s="281"/>
      <c r="G14" s="282" t="s">
        <v>276</v>
      </c>
      <c r="H14" s="283"/>
      <c r="I14" s="3"/>
      <c r="J14" s="123" t="s">
        <v>275</v>
      </c>
      <c r="K14" s="3"/>
      <c r="L14" s="251"/>
      <c r="M14" s="251"/>
      <c r="N14" s="251"/>
      <c r="O14" s="128"/>
      <c r="P14" s="3"/>
      <c r="Q14" s="2"/>
      <c r="R14" s="2"/>
      <c r="S14" s="25" t="s">
        <v>10</v>
      </c>
      <c r="T14" s="26" t="s">
        <v>11</v>
      </c>
      <c r="U14" s="1"/>
      <c r="V14" s="1"/>
      <c r="W14" s="1"/>
      <c r="X14" s="1"/>
      <c r="Y14" s="4"/>
      <c r="Z14" s="1"/>
      <c r="AA14" s="74"/>
    </row>
    <row r="15" spans="2:27" ht="12.95" customHeight="1" x14ac:dyDescent="0.2">
      <c r="B15" s="74"/>
      <c r="C15" s="15"/>
      <c r="D15" s="281"/>
      <c r="E15" s="281"/>
      <c r="F15" s="281"/>
      <c r="G15" s="283"/>
      <c r="H15" s="283"/>
      <c r="I15" s="3"/>
      <c r="J15" s="6" t="s">
        <v>195</v>
      </c>
      <c r="K15" s="3"/>
      <c r="L15" s="251"/>
      <c r="M15" s="251"/>
      <c r="N15" s="251"/>
      <c r="O15" s="134"/>
      <c r="P15" s="3"/>
      <c r="Q15" s="2"/>
      <c r="R15" s="2" t="s">
        <v>12</v>
      </c>
      <c r="S15" s="25" t="s">
        <v>13</v>
      </c>
      <c r="T15" s="26" t="s">
        <v>14</v>
      </c>
      <c r="U15" s="1"/>
      <c r="V15" s="1"/>
      <c r="W15" s="1"/>
      <c r="X15" s="1"/>
      <c r="Y15" s="4"/>
      <c r="Z15" s="1"/>
      <c r="AA15" s="74"/>
    </row>
    <row r="16" spans="2:27" ht="12.95" customHeight="1" x14ac:dyDescent="0.2">
      <c r="B16" s="101" t="s">
        <v>192</v>
      </c>
      <c r="C16" s="15"/>
      <c r="D16" s="3"/>
      <c r="E16" s="70" t="str">
        <f>IF(G16&lt;&gt;0,0,"X")</f>
        <v>X</v>
      </c>
      <c r="F16" s="250" t="s">
        <v>288</v>
      </c>
      <c r="G16" s="100"/>
      <c r="H16" s="188"/>
      <c r="I16" s="3"/>
      <c r="J16" s="121"/>
      <c r="K16" s="3"/>
      <c r="L16" s="251"/>
      <c r="M16" s="251"/>
      <c r="N16" s="251"/>
      <c r="P16" s="3"/>
      <c r="Q16" s="2"/>
      <c r="R16" s="2"/>
      <c r="S16" s="2"/>
      <c r="T16" s="2"/>
      <c r="U16" s="2"/>
      <c r="V16" s="2"/>
      <c r="W16" s="2"/>
      <c r="X16" s="2"/>
      <c r="Y16" s="4"/>
      <c r="Z16" s="1"/>
      <c r="AA16" s="74"/>
    </row>
    <row r="17" spans="2:27" ht="12.95" customHeight="1" x14ac:dyDescent="0.2">
      <c r="B17" s="56"/>
      <c r="C17" s="15"/>
      <c r="D17" s="3"/>
      <c r="E17" s="50" t="s">
        <v>208</v>
      </c>
      <c r="F17" s="3"/>
      <c r="G17" s="126"/>
      <c r="H17" s="126"/>
      <c r="I17" s="8"/>
      <c r="J17" s="3"/>
      <c r="K17" s="3"/>
      <c r="L17" s="251"/>
      <c r="M17" s="251"/>
      <c r="N17" s="251"/>
      <c r="P17" s="3"/>
      <c r="Q17" s="2"/>
      <c r="R17" s="2"/>
      <c r="S17" s="2"/>
      <c r="T17" s="2"/>
      <c r="U17" s="27" t="s">
        <v>15</v>
      </c>
      <c r="V17" s="2"/>
      <c r="W17" s="2"/>
      <c r="X17" s="2"/>
      <c r="Y17" s="4"/>
      <c r="Z17" s="1"/>
      <c r="AA17" s="74"/>
    </row>
    <row r="18" spans="2:27" ht="12.95" customHeight="1" x14ac:dyDescent="0.2">
      <c r="B18" s="56"/>
      <c r="C18" s="15"/>
      <c r="D18" s="3"/>
      <c r="E18" s="50"/>
      <c r="F18" s="69"/>
      <c r="G18" s="69"/>
      <c r="H18" s="69"/>
      <c r="I18" s="8"/>
      <c r="J18" s="3"/>
      <c r="K18" s="3"/>
      <c r="L18" s="251"/>
      <c r="M18" s="251"/>
      <c r="N18" s="251"/>
      <c r="O18" s="128"/>
      <c r="P18" s="3"/>
      <c r="Q18" s="2"/>
      <c r="R18" s="2"/>
      <c r="S18" s="2"/>
      <c r="T18" s="2"/>
      <c r="U18" s="2"/>
      <c r="V18" s="2"/>
      <c r="W18" s="2"/>
      <c r="X18" s="2"/>
      <c r="Y18" s="4"/>
      <c r="Z18" s="1"/>
      <c r="AA18" s="74"/>
    </row>
    <row r="19" spans="2:27" ht="12.95" customHeight="1" x14ac:dyDescent="0.2">
      <c r="B19" s="56"/>
      <c r="C19" s="46"/>
      <c r="D19" s="12"/>
      <c r="E19" s="54" t="s">
        <v>176</v>
      </c>
      <c r="F19" s="272">
        <f>'Missing Links'!J44</f>
        <v>0</v>
      </c>
      <c r="G19" s="72" t="s">
        <v>291</v>
      </c>
      <c r="H19" s="12"/>
      <c r="I19" s="3"/>
      <c r="J19" s="3"/>
      <c r="K19" s="3"/>
      <c r="L19" s="293" t="s">
        <v>292</v>
      </c>
      <c r="M19" s="293"/>
      <c r="N19" s="12"/>
      <c r="O19" s="128"/>
      <c r="P19" s="3"/>
      <c r="Q19" s="28"/>
      <c r="R19" s="28"/>
      <c r="S19" s="28"/>
      <c r="T19" s="28"/>
      <c r="U19" s="28"/>
      <c r="V19" s="28"/>
      <c r="W19" s="29" t="s">
        <v>16</v>
      </c>
      <c r="X19" s="28"/>
      <c r="Y19" s="29" t="s">
        <v>17</v>
      </c>
      <c r="Z19" s="30"/>
      <c r="AA19" s="74"/>
    </row>
    <row r="20" spans="2:27" ht="12.95" customHeight="1" x14ac:dyDescent="0.2">
      <c r="B20" s="56"/>
      <c r="C20" s="46"/>
      <c r="D20" s="12"/>
      <c r="E20" s="54" t="s">
        <v>179</v>
      </c>
      <c r="F20" s="102"/>
      <c r="G20" s="72" t="s">
        <v>286</v>
      </c>
      <c r="H20" s="12"/>
      <c r="I20" s="67"/>
      <c r="J20" s="3"/>
      <c r="K20" s="3"/>
      <c r="L20" s="294"/>
      <c r="M20" s="294"/>
      <c r="N20" s="12"/>
      <c r="O20" s="137"/>
      <c r="P20" s="3"/>
      <c r="Q20" s="2"/>
      <c r="R20" s="2"/>
      <c r="S20" s="2"/>
      <c r="T20" s="2"/>
      <c r="U20" s="2"/>
      <c r="V20" s="2"/>
      <c r="W20" s="31" t="s">
        <v>18</v>
      </c>
      <c r="X20" s="2"/>
      <c r="Y20" s="31" t="s">
        <v>18</v>
      </c>
      <c r="Z20" s="32"/>
      <c r="AA20" s="74"/>
    </row>
    <row r="21" spans="2:27" ht="12.95" customHeight="1" thickBot="1" x14ac:dyDescent="0.25">
      <c r="B21" s="56"/>
      <c r="C21" s="46"/>
      <c r="D21" s="12"/>
      <c r="E21" s="54"/>
      <c r="F21" s="36"/>
      <c r="G21" s="72"/>
      <c r="H21" s="255" t="s">
        <v>293</v>
      </c>
      <c r="I21" s="67"/>
      <c r="J21" s="88"/>
      <c r="K21" s="3"/>
      <c r="L21" s="12"/>
      <c r="M21" s="12"/>
      <c r="N21" s="12"/>
      <c r="O21" s="138"/>
      <c r="P21" s="3"/>
      <c r="Q21" s="149" t="s">
        <v>19</v>
      </c>
      <c r="R21" s="5" t="s">
        <v>20</v>
      </c>
      <c r="S21" s="5"/>
      <c r="T21" s="5"/>
      <c r="U21" s="2"/>
      <c r="V21" s="2"/>
      <c r="W21" s="2"/>
      <c r="X21" s="2"/>
      <c r="Y21" s="4"/>
      <c r="Z21" s="32"/>
      <c r="AA21" s="74"/>
    </row>
    <row r="22" spans="2:27" ht="12.95" customHeight="1" x14ac:dyDescent="0.2">
      <c r="B22" s="103"/>
      <c r="C22" s="104"/>
      <c r="D22" s="105"/>
      <c r="E22" s="105"/>
      <c r="F22" s="112"/>
      <c r="G22" s="113"/>
      <c r="H22" s="113"/>
      <c r="I22" s="113"/>
      <c r="J22" s="105"/>
      <c r="K22" s="105"/>
      <c r="L22" s="105"/>
      <c r="M22" s="105"/>
      <c r="N22" s="114"/>
      <c r="O22" s="138"/>
      <c r="P22" s="3"/>
      <c r="Q22" s="148"/>
      <c r="R22" s="2"/>
      <c r="S22" s="2"/>
      <c r="T22" s="2"/>
      <c r="U22" s="2"/>
      <c r="V22" s="2"/>
      <c r="W22" s="2"/>
      <c r="X22" s="2"/>
      <c r="Y22" s="4"/>
      <c r="Z22" s="32"/>
      <c r="AA22" s="74"/>
    </row>
    <row r="23" spans="2:27" ht="12.95" customHeight="1" x14ac:dyDescent="0.2">
      <c r="B23" s="106" t="s">
        <v>193</v>
      </c>
      <c r="C23" s="46"/>
      <c r="D23" s="12"/>
      <c r="E23" s="51"/>
      <c r="F23" s="12"/>
      <c r="G23" s="12"/>
      <c r="H23" s="12"/>
      <c r="I23" s="12"/>
      <c r="J23" s="12"/>
      <c r="K23" s="290" t="s">
        <v>297</v>
      </c>
      <c r="L23" s="290"/>
      <c r="M23" s="290"/>
      <c r="N23" s="107"/>
      <c r="O23" s="139"/>
      <c r="P23" s="3"/>
      <c r="Q23" s="148"/>
      <c r="R23" s="1" t="s">
        <v>21</v>
      </c>
      <c r="S23" s="1"/>
      <c r="T23" s="2"/>
      <c r="U23" s="2"/>
      <c r="V23" s="2"/>
      <c r="W23" s="2">
        <v>40</v>
      </c>
      <c r="X23" s="2"/>
      <c r="Y23" s="33">
        <f>ROUND(INPUT!L84,2)</f>
        <v>0</v>
      </c>
      <c r="Z23" s="32"/>
      <c r="AA23" s="74"/>
    </row>
    <row r="24" spans="2:27" ht="12.95" customHeight="1" x14ac:dyDescent="0.2">
      <c r="B24" s="106"/>
      <c r="C24" s="46"/>
      <c r="D24" s="12"/>
      <c r="E24" s="51"/>
      <c r="F24" s="12"/>
      <c r="G24" s="12"/>
      <c r="H24" s="12"/>
      <c r="I24" s="12"/>
      <c r="J24" s="12"/>
      <c r="K24" s="290"/>
      <c r="L24" s="290"/>
      <c r="M24" s="290"/>
      <c r="N24" s="107"/>
      <c r="O24" s="128"/>
      <c r="P24" s="3"/>
      <c r="Q24" s="148"/>
      <c r="R24" s="1" t="s">
        <v>22</v>
      </c>
      <c r="S24" s="2"/>
      <c r="T24" s="2"/>
      <c r="U24" s="2"/>
      <c r="V24" s="2"/>
      <c r="W24" s="11">
        <v>10</v>
      </c>
      <c r="X24" s="2"/>
      <c r="Y24" s="33" t="e">
        <f>ROUND(INPUT!L102,2)</f>
        <v>#DIV/0!</v>
      </c>
      <c r="Z24" s="32"/>
      <c r="AA24" s="74"/>
    </row>
    <row r="25" spans="2:27" ht="12.95" customHeight="1" x14ac:dyDescent="0.2">
      <c r="B25" s="108"/>
      <c r="C25" s="47" t="s">
        <v>187</v>
      </c>
      <c r="D25" s="61"/>
      <c r="E25" s="12"/>
      <c r="F25" s="8"/>
      <c r="G25" s="52" t="s">
        <v>188</v>
      </c>
      <c r="H25" s="8"/>
      <c r="I25" s="12"/>
      <c r="J25" s="12"/>
      <c r="K25" s="12"/>
      <c r="L25" s="53" t="s">
        <v>189</v>
      </c>
      <c r="M25" s="57"/>
      <c r="N25" s="107"/>
      <c r="O25" s="128"/>
      <c r="P25" s="3"/>
      <c r="Q25" s="148"/>
      <c r="R25" s="1" t="s">
        <v>23</v>
      </c>
      <c r="S25" s="2"/>
      <c r="T25" s="2"/>
      <c r="U25" s="2"/>
      <c r="V25" s="2"/>
      <c r="W25" s="2">
        <v>50</v>
      </c>
      <c r="X25" s="2"/>
      <c r="Y25" s="33" t="e">
        <f>SUM(Y23:Y24)</f>
        <v>#DIV/0!</v>
      </c>
      <c r="Z25" s="34" t="s">
        <v>8</v>
      </c>
      <c r="AA25" s="74"/>
    </row>
    <row r="26" spans="2:27" ht="12.95" customHeight="1" x14ac:dyDescent="0.2">
      <c r="B26" s="108"/>
      <c r="C26" s="47" t="s">
        <v>186</v>
      </c>
      <c r="D26" s="62"/>
      <c r="E26" s="12"/>
      <c r="F26" s="256" t="s">
        <v>173</v>
      </c>
      <c r="G26" s="63"/>
      <c r="H26" s="295" t="s">
        <v>294</v>
      </c>
      <c r="I26" s="296"/>
      <c r="J26" s="296"/>
      <c r="K26" s="258" t="s">
        <v>190</v>
      </c>
      <c r="L26" s="63"/>
      <c r="M26" s="253"/>
      <c r="N26" s="107"/>
      <c r="O26" s="128"/>
      <c r="P26" s="3"/>
      <c r="Q26" s="148"/>
      <c r="R26" s="2"/>
      <c r="S26" s="2"/>
      <c r="T26" s="2"/>
      <c r="U26" s="2"/>
      <c r="V26" s="2"/>
      <c r="W26" s="2"/>
      <c r="X26" s="2"/>
      <c r="Y26" s="35"/>
      <c r="Z26" s="32"/>
      <c r="AA26" s="74"/>
    </row>
    <row r="27" spans="2:27" ht="12.95" customHeight="1" x14ac:dyDescent="0.2">
      <c r="B27" s="108"/>
      <c r="C27" s="249" t="s">
        <v>285</v>
      </c>
      <c r="D27" s="12"/>
      <c r="E27" s="12"/>
      <c r="F27" s="47" t="s">
        <v>194</v>
      </c>
      <c r="G27" s="63"/>
      <c r="H27" s="295"/>
      <c r="I27" s="296"/>
      <c r="J27" s="296"/>
      <c r="K27" s="258" t="s">
        <v>191</v>
      </c>
      <c r="L27" s="63"/>
      <c r="M27" s="58"/>
      <c r="N27" s="254"/>
      <c r="O27" s="128"/>
      <c r="P27" s="3"/>
      <c r="Q27" s="149" t="s">
        <v>24</v>
      </c>
      <c r="R27" s="5" t="s">
        <v>25</v>
      </c>
      <c r="S27" s="5"/>
      <c r="T27" s="5"/>
      <c r="U27" s="2"/>
      <c r="V27" s="2"/>
      <c r="W27" s="2"/>
      <c r="X27" s="2"/>
      <c r="Y27" s="35"/>
      <c r="Z27" s="32"/>
      <c r="AA27" s="74"/>
    </row>
    <row r="28" spans="2:27" ht="12.95" customHeight="1" x14ac:dyDescent="0.2">
      <c r="B28" s="108"/>
      <c r="C28" s="249"/>
      <c r="D28" s="12"/>
      <c r="E28" s="12"/>
      <c r="F28" s="12"/>
      <c r="G28" s="12"/>
      <c r="H28" s="257"/>
      <c r="I28" s="257"/>
      <c r="J28" s="257"/>
      <c r="K28" s="12"/>
      <c r="L28" s="189"/>
      <c r="M28" s="59"/>
      <c r="N28" s="115"/>
      <c r="O28" s="128"/>
      <c r="P28" s="3"/>
      <c r="Q28" s="148"/>
      <c r="R28" s="2"/>
      <c r="S28" s="2"/>
      <c r="T28" s="2"/>
      <c r="U28" s="2"/>
      <c r="V28" s="2"/>
      <c r="W28" s="2"/>
      <c r="X28" s="2"/>
      <c r="Y28" s="35"/>
      <c r="Z28" s="32"/>
      <c r="AA28" s="74"/>
    </row>
    <row r="29" spans="2:27" ht="12.95" customHeight="1" x14ac:dyDescent="0.2">
      <c r="B29" s="10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59"/>
      <c r="N29" s="115"/>
      <c r="O29" s="140"/>
      <c r="P29" s="3"/>
      <c r="Q29" s="148"/>
      <c r="R29" s="2"/>
      <c r="S29" s="2"/>
      <c r="T29" s="2"/>
      <c r="U29" s="2"/>
      <c r="V29" s="2"/>
      <c r="W29" s="2"/>
      <c r="X29" s="2"/>
      <c r="Y29" s="35"/>
      <c r="Z29" s="32"/>
      <c r="AA29" s="74"/>
    </row>
    <row r="30" spans="2:27" ht="12.95" customHeight="1" x14ac:dyDescent="0.2">
      <c r="B30" s="108"/>
      <c r="C30" s="286" t="s">
        <v>174</v>
      </c>
      <c r="D30" s="286"/>
      <c r="E30" s="286"/>
      <c r="F30" s="286"/>
      <c r="G30" s="12"/>
      <c r="H30" s="286" t="s">
        <v>177</v>
      </c>
      <c r="I30" s="286"/>
      <c r="J30" s="286"/>
      <c r="K30" s="286"/>
      <c r="L30" s="12"/>
      <c r="M30" s="12"/>
      <c r="N30" s="116"/>
      <c r="O30" s="140"/>
      <c r="P30" s="3"/>
      <c r="Q30" s="148"/>
      <c r="R30" s="122" t="s">
        <v>287</v>
      </c>
      <c r="S30" s="1"/>
      <c r="T30" s="1"/>
      <c r="U30" s="1"/>
      <c r="V30" s="1"/>
      <c r="W30" s="1"/>
      <c r="X30" s="1"/>
      <c r="Y30" s="33">
        <f>J16</f>
        <v>0</v>
      </c>
      <c r="Z30" s="34" t="s">
        <v>10</v>
      </c>
      <c r="AA30" s="74"/>
    </row>
    <row r="31" spans="2:27" ht="12.95" customHeight="1" x14ac:dyDescent="0.2">
      <c r="B31" s="108"/>
      <c r="C31" s="46"/>
      <c r="D31" s="12"/>
      <c r="E31" s="12"/>
      <c r="F31" s="48" t="s">
        <v>57</v>
      </c>
      <c r="G31" s="12"/>
      <c r="H31" s="12"/>
      <c r="I31" s="12"/>
      <c r="J31" s="142"/>
      <c r="K31" s="48" t="s">
        <v>57</v>
      </c>
      <c r="L31" s="12"/>
      <c r="M31" s="12"/>
      <c r="N31" s="107"/>
      <c r="O31" s="128"/>
      <c r="P31" s="3"/>
      <c r="Q31" s="148"/>
      <c r="R31" s="2"/>
      <c r="S31" s="10"/>
      <c r="T31" s="9"/>
      <c r="U31" s="2"/>
      <c r="V31" s="2"/>
      <c r="W31" s="2"/>
      <c r="X31" s="2"/>
      <c r="Y31" s="39"/>
      <c r="Z31" s="32"/>
      <c r="AA31" s="74"/>
    </row>
    <row r="32" spans="2:27" ht="12.95" customHeight="1" x14ac:dyDescent="0.2">
      <c r="B32" s="297" t="s">
        <v>295</v>
      </c>
      <c r="C32" s="291"/>
      <c r="D32" s="291"/>
      <c r="E32" s="12"/>
      <c r="F32" s="49" t="s">
        <v>68</v>
      </c>
      <c r="G32" s="12"/>
      <c r="H32" s="291" t="s">
        <v>296</v>
      </c>
      <c r="I32" s="291"/>
      <c r="J32" s="142"/>
      <c r="K32" s="49" t="s">
        <v>68</v>
      </c>
      <c r="L32" s="12"/>
      <c r="M32" s="12"/>
      <c r="N32" s="107"/>
      <c r="O32" s="128"/>
      <c r="P32" s="3"/>
      <c r="Q32" s="149" t="s">
        <v>209</v>
      </c>
      <c r="R32" s="3"/>
      <c r="S32" s="3"/>
      <c r="T32" s="3"/>
      <c r="U32" s="3"/>
      <c r="V32" s="3"/>
      <c r="W32" s="3"/>
      <c r="X32" s="3"/>
      <c r="Y32" s="3"/>
      <c r="Z32" s="32"/>
      <c r="AA32" s="74"/>
    </row>
    <row r="33" spans="1:31" ht="12.95" customHeight="1" x14ac:dyDescent="0.2">
      <c r="B33" s="108"/>
      <c r="C33" s="7"/>
      <c r="D33" s="48"/>
      <c r="E33" s="12"/>
      <c r="F33" s="12" t="s">
        <v>198</v>
      </c>
      <c r="G33" s="12"/>
      <c r="H33" s="7"/>
      <c r="I33" s="12"/>
      <c r="J33" s="142"/>
      <c r="K33" s="12" t="s">
        <v>198</v>
      </c>
      <c r="L33" s="12"/>
      <c r="M33" s="12"/>
      <c r="N33" s="107"/>
      <c r="O33" s="128"/>
      <c r="P33" s="3"/>
      <c r="Q33" s="25"/>
      <c r="R33" s="5" t="s">
        <v>27</v>
      </c>
      <c r="S33" s="5"/>
      <c r="T33" s="5"/>
      <c r="U33" s="5"/>
      <c r="V33" s="2"/>
      <c r="W33" s="2">
        <v>10</v>
      </c>
      <c r="X33" s="2"/>
      <c r="Y33" s="33">
        <f>F19</f>
        <v>0</v>
      </c>
      <c r="Z33" s="34"/>
      <c r="AA33" s="74"/>
    </row>
    <row r="34" spans="1:31" ht="12.95" customHeight="1" x14ac:dyDescent="0.2">
      <c r="B34" s="108"/>
      <c r="C34" s="7" t="s">
        <v>69</v>
      </c>
      <c r="D34" s="12"/>
      <c r="E34" s="12"/>
      <c r="F34" s="60"/>
      <c r="G34" s="12"/>
      <c r="H34" s="7" t="s">
        <v>100</v>
      </c>
      <c r="I34" s="12"/>
      <c r="J34" s="142"/>
      <c r="K34" s="60"/>
      <c r="L34" s="12"/>
      <c r="M34" s="12"/>
      <c r="N34" s="107"/>
      <c r="O34" s="128"/>
      <c r="P34" s="3"/>
      <c r="Q34" s="25"/>
      <c r="R34" s="5" t="s">
        <v>26</v>
      </c>
      <c r="S34" s="5"/>
      <c r="T34" s="5"/>
      <c r="U34" s="5"/>
      <c r="V34" s="2"/>
      <c r="W34" s="2">
        <v>10</v>
      </c>
      <c r="X34" s="2"/>
      <c r="Y34" s="33">
        <f>IF(F20&gt;10,10,F20)</f>
        <v>0</v>
      </c>
      <c r="Z34" s="34"/>
      <c r="AA34" s="74"/>
    </row>
    <row r="35" spans="1:31" ht="12.95" customHeight="1" x14ac:dyDescent="0.2">
      <c r="B35" s="108"/>
      <c r="C35" s="7" t="s">
        <v>75</v>
      </c>
      <c r="D35" s="12"/>
      <c r="E35" s="12"/>
      <c r="F35" s="64"/>
      <c r="G35" s="12"/>
      <c r="H35" s="7" t="s">
        <v>101</v>
      </c>
      <c r="I35" s="12"/>
      <c r="J35" s="142"/>
      <c r="K35" s="100"/>
      <c r="L35" s="12"/>
      <c r="M35" s="12"/>
      <c r="N35" s="107"/>
      <c r="O35" s="128"/>
      <c r="P35" s="3"/>
      <c r="Q35" s="40"/>
      <c r="R35" s="41"/>
      <c r="S35" s="40"/>
      <c r="T35" s="40"/>
      <c r="U35" s="40"/>
      <c r="V35" s="40"/>
      <c r="W35" s="40"/>
      <c r="X35" s="40"/>
      <c r="Y35" s="42">
        <f>SUM(Y33:Y34)</f>
        <v>0</v>
      </c>
      <c r="Z35" s="43" t="s">
        <v>13</v>
      </c>
      <c r="AA35" s="74"/>
    </row>
    <row r="36" spans="1:31" ht="12.95" customHeight="1" x14ac:dyDescent="0.2">
      <c r="B36" s="108"/>
      <c r="C36" s="7" t="s">
        <v>76</v>
      </c>
      <c r="D36" s="12"/>
      <c r="E36" s="12"/>
      <c r="F36" s="64"/>
      <c r="G36" s="12"/>
      <c r="H36" s="7" t="s">
        <v>102</v>
      </c>
      <c r="I36" s="12"/>
      <c r="J36" s="142"/>
      <c r="K36" s="60"/>
      <c r="L36" s="12"/>
      <c r="M36" s="12"/>
      <c r="N36" s="117"/>
      <c r="O36" s="128"/>
      <c r="P36" s="3"/>
      <c r="Q36" s="124"/>
      <c r="R36" s="7"/>
      <c r="S36" s="124"/>
      <c r="T36" s="124"/>
      <c r="U36" s="124"/>
      <c r="V36" s="124"/>
      <c r="W36" s="124"/>
      <c r="X36" s="124"/>
      <c r="Y36" s="37"/>
      <c r="Z36" s="141"/>
      <c r="AA36" s="74"/>
    </row>
    <row r="37" spans="1:31" ht="12.95" customHeight="1" x14ac:dyDescent="0.2">
      <c r="B37" s="108"/>
      <c r="C37" s="7" t="s">
        <v>77</v>
      </c>
      <c r="D37" s="12"/>
      <c r="E37" s="12"/>
      <c r="F37" s="64"/>
      <c r="G37" s="12"/>
      <c r="H37" s="7" t="s">
        <v>103</v>
      </c>
      <c r="I37" s="12"/>
      <c r="J37" s="142"/>
      <c r="K37" s="60"/>
      <c r="L37" s="12"/>
      <c r="M37" s="12"/>
      <c r="N37" s="117"/>
      <c r="O37" s="128"/>
      <c r="P37" s="3"/>
      <c r="Q37" s="185" t="s">
        <v>180</v>
      </c>
      <c r="R37" s="142"/>
      <c r="S37" s="142"/>
      <c r="T37" s="3"/>
      <c r="U37" s="3"/>
      <c r="V37" s="3"/>
      <c r="W37" s="3"/>
      <c r="X37" s="3"/>
      <c r="Y37" s="3"/>
      <c r="Z37" s="15"/>
      <c r="AA37" s="74"/>
    </row>
    <row r="38" spans="1:31" ht="12.95" customHeight="1" x14ac:dyDescent="0.2">
      <c r="B38" s="108"/>
      <c r="C38" s="7" t="s">
        <v>78</v>
      </c>
      <c r="D38" s="12"/>
      <c r="E38" s="12"/>
      <c r="F38" s="64"/>
      <c r="G38" s="12"/>
      <c r="H38" s="46" t="s">
        <v>104</v>
      </c>
      <c r="I38" s="12"/>
      <c r="J38" s="142"/>
      <c r="K38" s="60"/>
      <c r="L38" s="12"/>
      <c r="M38" s="12"/>
      <c r="N38" s="107"/>
      <c r="O38" s="128"/>
      <c r="P38" s="3"/>
      <c r="Q38" s="143" t="s">
        <v>181</v>
      </c>
      <c r="R38" s="142"/>
      <c r="S38" s="142"/>
      <c r="T38" s="3"/>
      <c r="U38" s="3"/>
      <c r="V38" s="3"/>
      <c r="W38" s="3"/>
      <c r="X38" s="3"/>
      <c r="Y38" s="3"/>
      <c r="Z38" s="15"/>
      <c r="AA38" s="74"/>
    </row>
    <row r="39" spans="1:31" ht="12.95" customHeight="1" x14ac:dyDescent="0.2">
      <c r="B39" s="108"/>
      <c r="C39" s="7" t="s">
        <v>79</v>
      </c>
      <c r="D39" s="12"/>
      <c r="E39" s="12"/>
      <c r="F39" s="64"/>
      <c r="G39" s="12"/>
      <c r="H39" s="12"/>
      <c r="I39" s="12"/>
      <c r="J39" s="12"/>
      <c r="K39" s="12"/>
      <c r="L39" s="12"/>
      <c r="M39" s="12"/>
      <c r="N39" s="107"/>
      <c r="O39" s="128"/>
      <c r="P39" s="3"/>
      <c r="Q39" s="186" t="s">
        <v>284</v>
      </c>
      <c r="R39" s="142"/>
      <c r="S39" s="142"/>
      <c r="T39" s="3"/>
      <c r="U39" s="3"/>
      <c r="V39" s="3"/>
      <c r="W39" s="3"/>
      <c r="X39" s="3"/>
      <c r="Y39" s="3"/>
      <c r="Z39" s="15"/>
      <c r="AA39" s="74"/>
    </row>
    <row r="40" spans="1:31" ht="12.95" customHeight="1" x14ac:dyDescent="0.2">
      <c r="B40" s="108"/>
      <c r="C40" s="7" t="s">
        <v>80</v>
      </c>
      <c r="D40" s="12"/>
      <c r="E40" s="12"/>
      <c r="F40" s="64"/>
      <c r="G40" s="12"/>
      <c r="H40" s="12"/>
      <c r="I40" s="12"/>
      <c r="J40" s="12"/>
      <c r="K40" s="12"/>
      <c r="L40" s="47"/>
      <c r="M40" s="12"/>
      <c r="N40" s="107"/>
      <c r="P40" s="3"/>
      <c r="Q40" s="3"/>
      <c r="R40" s="3"/>
      <c r="S40" s="3"/>
      <c r="T40" s="3"/>
      <c r="U40" s="3"/>
      <c r="V40" s="3"/>
      <c r="W40" s="3"/>
      <c r="X40" s="3"/>
      <c r="Y40" s="3"/>
      <c r="Z40" s="15"/>
      <c r="AA40" s="74"/>
    </row>
    <row r="41" spans="1:31" ht="12.95" customHeight="1" thickBot="1" x14ac:dyDescent="0.25">
      <c r="B41" s="109"/>
      <c r="C41" s="118"/>
      <c r="D41" s="110"/>
      <c r="E41" s="110"/>
      <c r="F41" s="119"/>
      <c r="G41" s="110"/>
      <c r="H41" s="110"/>
      <c r="I41" s="110"/>
      <c r="J41" s="110"/>
      <c r="K41" s="110"/>
      <c r="L41" s="120"/>
      <c r="M41" s="110"/>
      <c r="N41" s="111"/>
      <c r="Z41" s="130"/>
      <c r="AA41" s="127"/>
    </row>
    <row r="42" spans="1:31" ht="12.95" customHeight="1" x14ac:dyDescent="0.2">
      <c r="B42" s="128"/>
      <c r="C42" s="129"/>
      <c r="D42" s="128"/>
      <c r="E42" s="128"/>
      <c r="F42" s="128"/>
      <c r="G42" s="128"/>
      <c r="H42" s="128"/>
      <c r="L42" s="128"/>
      <c r="M42" s="128"/>
      <c r="N42" s="128"/>
      <c r="Y42" s="130"/>
      <c r="AA42" s="127"/>
    </row>
    <row r="43" spans="1:31" ht="12.95" customHeight="1" x14ac:dyDescent="0.2">
      <c r="A43" s="128"/>
      <c r="B43" s="129"/>
      <c r="C43" s="128"/>
      <c r="D43" s="131"/>
      <c r="E43" s="132"/>
      <c r="F43" s="133"/>
      <c r="G43" s="128"/>
      <c r="H43" s="128"/>
      <c r="I43" s="128"/>
      <c r="J43" s="128"/>
      <c r="K43" s="128"/>
      <c r="L43" s="128"/>
      <c r="M43" s="128"/>
      <c r="N43" s="128"/>
      <c r="Z43" s="130"/>
      <c r="AA43" s="127"/>
    </row>
    <row r="44" spans="1:31" ht="12.95" customHeight="1" x14ac:dyDescent="0.2">
      <c r="A44" s="128"/>
      <c r="B44" s="129"/>
      <c r="C44" s="128"/>
      <c r="D44" s="131"/>
      <c r="E44" s="132"/>
      <c r="F44" s="133"/>
      <c r="G44" s="128"/>
      <c r="H44" s="128"/>
      <c r="I44" s="128"/>
      <c r="J44" s="128"/>
      <c r="K44" s="128"/>
      <c r="L44" s="128"/>
      <c r="M44" s="128"/>
      <c r="N44" s="128"/>
      <c r="O44" s="128"/>
      <c r="Z44" s="130"/>
      <c r="AA44" s="127"/>
    </row>
    <row r="45" spans="1:31" s="2" customFormat="1" ht="12.95" customHeight="1" x14ac:dyDescent="0.2">
      <c r="A45" s="128"/>
      <c r="B45" s="129"/>
      <c r="C45" s="128"/>
      <c r="D45" s="128"/>
      <c r="E45" s="132"/>
      <c r="F45" s="128"/>
      <c r="G45" s="128"/>
      <c r="H45" s="128"/>
      <c r="I45" s="190"/>
      <c r="J45" s="191"/>
      <c r="K45" s="191"/>
      <c r="L45" s="191"/>
      <c r="M45" s="191"/>
      <c r="N45" s="128"/>
      <c r="O45" s="128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75"/>
      <c r="AE45" s="75"/>
    </row>
    <row r="46" spans="1:31" s="2" customFormat="1" ht="12.95" customHeight="1" x14ac:dyDescent="0.2">
      <c r="A46" s="292"/>
      <c r="B46" s="194"/>
      <c r="C46" s="195"/>
      <c r="D46" s="195"/>
      <c r="E46" s="195"/>
      <c r="F46" s="195"/>
      <c r="G46" s="195"/>
      <c r="H46" s="195"/>
      <c r="I46" s="195"/>
      <c r="J46" s="195"/>
      <c r="K46" s="195" t="s">
        <v>0</v>
      </c>
      <c r="L46" s="195"/>
      <c r="M46" s="195"/>
      <c r="N46" s="195"/>
      <c r="O46" s="145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73"/>
      <c r="AE46" s="73"/>
    </row>
    <row r="47" spans="1:31" s="2" customFormat="1" ht="12.95" customHeight="1" x14ac:dyDescent="0.2">
      <c r="A47" s="292"/>
      <c r="B47" s="194"/>
      <c r="C47" s="195"/>
      <c r="D47" s="195"/>
      <c r="E47" s="195"/>
      <c r="F47" s="195"/>
      <c r="G47" s="195"/>
      <c r="H47" s="195"/>
      <c r="I47" s="195"/>
      <c r="J47" s="195"/>
      <c r="K47" s="195" t="s">
        <v>29</v>
      </c>
      <c r="L47" s="195"/>
      <c r="M47" s="195"/>
      <c r="N47" s="194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73"/>
      <c r="AE47" s="73"/>
    </row>
    <row r="48" spans="1:31" s="2" customFormat="1" ht="12.95" customHeight="1" x14ac:dyDescent="0.2">
      <c r="A48" s="292"/>
      <c r="B48" s="194"/>
      <c r="C48" s="195"/>
      <c r="D48" s="195"/>
      <c r="E48" s="195"/>
      <c r="F48" s="195"/>
      <c r="G48" s="195"/>
      <c r="H48" s="195"/>
      <c r="I48" s="195"/>
      <c r="J48" s="195"/>
      <c r="K48" s="196" t="s">
        <v>278</v>
      </c>
      <c r="L48" s="196"/>
      <c r="M48" s="195"/>
      <c r="N48" s="194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73"/>
      <c r="AE48" s="73"/>
    </row>
    <row r="49" spans="1:31" s="2" customFormat="1" ht="12.95" customHeight="1" x14ac:dyDescent="0.2">
      <c r="A49" s="292"/>
      <c r="B49" s="194"/>
      <c r="C49" s="195"/>
      <c r="D49" s="196" t="s">
        <v>30</v>
      </c>
      <c r="E49" s="197"/>
      <c r="F49" s="197"/>
      <c r="G49" s="197"/>
      <c r="H49" s="197"/>
      <c r="I49" s="195"/>
      <c r="J49" s="195"/>
      <c r="K49" s="195"/>
      <c r="L49" s="195"/>
      <c r="M49" s="198"/>
      <c r="N49" s="194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73"/>
      <c r="AE49" s="73"/>
    </row>
    <row r="50" spans="1:31" s="2" customFormat="1" ht="12.95" customHeight="1" x14ac:dyDescent="0.2">
      <c r="A50" s="292"/>
      <c r="B50" s="199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8"/>
      <c r="N50" s="194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73"/>
      <c r="AE50" s="73"/>
    </row>
    <row r="51" spans="1:31" s="2" customFormat="1" ht="12.95" customHeight="1" x14ac:dyDescent="0.2">
      <c r="A51" s="292"/>
      <c r="B51" s="199"/>
      <c r="C51" s="195" t="s">
        <v>31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8"/>
      <c r="N51" s="194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73"/>
      <c r="AE51" s="73"/>
    </row>
    <row r="52" spans="1:31" s="2" customFormat="1" ht="12.95" customHeight="1" x14ac:dyDescent="0.2">
      <c r="A52" s="292"/>
      <c r="B52" s="199"/>
      <c r="C52" s="195"/>
      <c r="D52" s="195"/>
      <c r="E52" s="195"/>
      <c r="F52" s="195"/>
      <c r="G52" s="195"/>
      <c r="H52" s="195"/>
      <c r="I52" s="195"/>
      <c r="J52" s="195"/>
      <c r="K52" s="195"/>
      <c r="L52" s="194"/>
      <c r="M52" s="198"/>
      <c r="N52" s="194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73"/>
      <c r="AE52" s="73"/>
    </row>
    <row r="53" spans="1:31" s="2" customFormat="1" ht="12.95" customHeight="1" x14ac:dyDescent="0.2">
      <c r="A53" s="292"/>
      <c r="B53" s="199"/>
      <c r="C53" s="195"/>
      <c r="D53" s="197" t="s">
        <v>32</v>
      </c>
      <c r="E53" s="195"/>
      <c r="F53" s="195"/>
      <c r="G53" s="195"/>
      <c r="H53" s="195"/>
      <c r="I53" s="195"/>
      <c r="J53" s="195"/>
      <c r="K53" s="195"/>
      <c r="L53" s="200">
        <f>IF(INPUT!G26/5&gt;400,400,INPUT!G26/5)</f>
        <v>0</v>
      </c>
      <c r="M53" s="199" t="s">
        <v>33</v>
      </c>
      <c r="N53" s="194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73"/>
      <c r="AE53" s="73"/>
    </row>
    <row r="54" spans="1:31" s="2" customFormat="1" ht="12.95" customHeight="1" x14ac:dyDescent="0.2">
      <c r="A54" s="292"/>
      <c r="B54" s="199"/>
      <c r="C54" s="195"/>
      <c r="D54" s="195"/>
      <c r="E54" s="195"/>
      <c r="F54" s="195"/>
      <c r="G54" s="195"/>
      <c r="H54" s="195"/>
      <c r="I54" s="195"/>
      <c r="J54" s="195"/>
      <c r="K54" s="195"/>
      <c r="L54" s="194"/>
      <c r="M54" s="198"/>
      <c r="N54" s="194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73"/>
      <c r="AE54" s="73"/>
    </row>
    <row r="55" spans="1:31" s="2" customFormat="1" ht="12.95" customHeight="1" x14ac:dyDescent="0.2">
      <c r="A55" s="292"/>
      <c r="B55" s="199"/>
      <c r="C55" s="201" t="s">
        <v>5</v>
      </c>
      <c r="D55" s="195"/>
      <c r="E55" s="195"/>
      <c r="F55" s="195"/>
      <c r="G55" s="195"/>
      <c r="H55" s="195"/>
      <c r="I55" s="195"/>
      <c r="J55" s="195"/>
      <c r="K55" s="195"/>
      <c r="L55" s="194"/>
      <c r="M55" s="198"/>
      <c r="N55" s="194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73"/>
      <c r="AE55" s="73"/>
    </row>
    <row r="56" spans="1:31" s="2" customFormat="1" ht="12.95" customHeight="1" x14ac:dyDescent="0.2">
      <c r="A56" s="292"/>
      <c r="B56" s="199"/>
      <c r="C56" s="201"/>
      <c r="D56" s="197" t="s">
        <v>34</v>
      </c>
      <c r="E56" s="195"/>
      <c r="F56" s="195"/>
      <c r="G56" s="200">
        <f>INPUT!G27</f>
        <v>0</v>
      </c>
      <c r="H56" s="195" t="s">
        <v>35</v>
      </c>
      <c r="I56" s="195"/>
      <c r="J56" s="195"/>
      <c r="K56" s="194"/>
      <c r="L56" s="202">
        <f>IF(G56&gt;60,2400,G56*40)</f>
        <v>0</v>
      </c>
      <c r="M56" s="199" t="s">
        <v>36</v>
      </c>
      <c r="N56" s="194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73"/>
      <c r="AE56" s="73"/>
    </row>
    <row r="57" spans="1:31" s="2" customFormat="1" ht="12.95" customHeight="1" x14ac:dyDescent="0.2">
      <c r="A57" s="292"/>
      <c r="B57" s="199"/>
      <c r="C57" s="201"/>
      <c r="D57" s="195"/>
      <c r="E57" s="195"/>
      <c r="F57" s="195"/>
      <c r="G57" s="195"/>
      <c r="H57" s="195"/>
      <c r="I57" s="195"/>
      <c r="J57" s="195"/>
      <c r="K57" s="195"/>
      <c r="L57" s="194"/>
      <c r="M57" s="198"/>
      <c r="N57" s="194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73"/>
      <c r="AE57" s="73"/>
    </row>
    <row r="58" spans="1:31" s="2" customFormat="1" ht="12.95" customHeight="1" x14ac:dyDescent="0.2">
      <c r="A58" s="292"/>
      <c r="B58" s="199"/>
      <c r="C58" s="201"/>
      <c r="D58" s="195"/>
      <c r="E58" s="195"/>
      <c r="F58" s="195" t="s">
        <v>37</v>
      </c>
      <c r="G58" s="195"/>
      <c r="H58" s="195"/>
      <c r="I58" s="195"/>
      <c r="J58" s="195"/>
      <c r="K58" s="195"/>
      <c r="L58" s="194"/>
      <c r="M58" s="198"/>
      <c r="N58" s="194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73"/>
      <c r="AE58" s="73"/>
    </row>
    <row r="59" spans="1:31" s="2" customFormat="1" ht="12.95" customHeight="1" x14ac:dyDescent="0.2">
      <c r="A59" s="292"/>
      <c r="B59" s="199"/>
      <c r="C59" s="201"/>
      <c r="D59" s="195"/>
      <c r="E59" s="195"/>
      <c r="F59" s="203" t="s">
        <v>231</v>
      </c>
      <c r="G59" s="195"/>
      <c r="H59" s="195"/>
      <c r="I59" s="195"/>
      <c r="J59" s="195"/>
      <c r="K59" s="195"/>
      <c r="L59" s="194"/>
      <c r="M59" s="198"/>
      <c r="N59" s="194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73"/>
      <c r="AE59" s="73"/>
    </row>
    <row r="60" spans="1:31" s="2" customFormat="1" ht="12.95" customHeight="1" x14ac:dyDescent="0.2">
      <c r="A60" s="292"/>
      <c r="B60" s="199"/>
      <c r="C60" s="201"/>
      <c r="D60" s="195"/>
      <c r="E60" s="195"/>
      <c r="F60" s="204" t="s">
        <v>38</v>
      </c>
      <c r="G60" s="195"/>
      <c r="H60" s="195"/>
      <c r="I60" s="195"/>
      <c r="J60" s="195"/>
      <c r="K60" s="195"/>
      <c r="L60" s="194"/>
      <c r="M60" s="198"/>
      <c r="N60" s="194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73"/>
      <c r="AE60" s="73"/>
    </row>
    <row r="61" spans="1:31" s="2" customFormat="1" ht="12.95" customHeight="1" x14ac:dyDescent="0.2">
      <c r="A61" s="292"/>
      <c r="B61" s="199"/>
      <c r="C61" s="201"/>
      <c r="D61" s="195"/>
      <c r="E61" s="195"/>
      <c r="F61" s="203" t="s">
        <v>39</v>
      </c>
      <c r="G61" s="195"/>
      <c r="H61" s="195"/>
      <c r="I61" s="195"/>
      <c r="J61" s="195"/>
      <c r="K61" s="195"/>
      <c r="L61" s="195"/>
      <c r="M61" s="198"/>
      <c r="N61" s="194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73"/>
      <c r="AE61" s="73"/>
    </row>
    <row r="62" spans="1:31" s="2" customFormat="1" ht="12.95" customHeight="1" x14ac:dyDescent="0.2">
      <c r="A62" s="292"/>
      <c r="B62" s="199"/>
      <c r="C62" s="201"/>
      <c r="D62" s="195"/>
      <c r="E62" s="195"/>
      <c r="F62" s="195"/>
      <c r="G62" s="195"/>
      <c r="H62" s="195"/>
      <c r="I62" s="195"/>
      <c r="J62" s="195"/>
      <c r="K62" s="195"/>
      <c r="L62" s="194"/>
      <c r="M62" s="198"/>
      <c r="N62" s="194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73"/>
      <c r="AE62" s="73"/>
    </row>
    <row r="63" spans="1:31" s="2" customFormat="1" ht="12.95" customHeight="1" x14ac:dyDescent="0.2">
      <c r="A63" s="292"/>
      <c r="B63" s="199"/>
      <c r="C63" s="201"/>
      <c r="D63" s="195" t="s">
        <v>40</v>
      </c>
      <c r="E63" s="195"/>
      <c r="F63" s="195"/>
      <c r="G63" s="195"/>
      <c r="H63" s="195"/>
      <c r="I63" s="195"/>
      <c r="J63" s="195"/>
      <c r="K63" s="195"/>
      <c r="L63" s="194"/>
      <c r="M63" s="198"/>
      <c r="N63" s="194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73"/>
      <c r="AE63" s="73"/>
    </row>
    <row r="64" spans="1:31" s="2" customFormat="1" ht="12.95" customHeight="1" x14ac:dyDescent="0.2">
      <c r="A64" s="292"/>
      <c r="B64" s="199"/>
      <c r="C64" s="201"/>
      <c r="D64" s="195" t="s">
        <v>41</v>
      </c>
      <c r="E64" s="195"/>
      <c r="F64" s="195"/>
      <c r="G64" s="195"/>
      <c r="H64" s="195"/>
      <c r="I64" s="195"/>
      <c r="J64" s="195"/>
      <c r="K64" s="195"/>
      <c r="L64" s="194"/>
      <c r="M64" s="198"/>
      <c r="N64" s="194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73"/>
      <c r="AE64" s="73"/>
    </row>
    <row r="65" spans="1:31" s="2" customFormat="1" ht="12.95" customHeight="1" x14ac:dyDescent="0.2">
      <c r="A65" s="292"/>
      <c r="B65" s="199"/>
      <c r="C65" s="195"/>
      <c r="D65" s="195"/>
      <c r="E65" s="195"/>
      <c r="F65" s="195"/>
      <c r="G65" s="195"/>
      <c r="H65" s="195"/>
      <c r="I65" s="195"/>
      <c r="J65" s="195"/>
      <c r="K65" s="195"/>
      <c r="L65" s="194"/>
      <c r="M65" s="198"/>
      <c r="N65" s="194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73"/>
      <c r="AE65" s="73"/>
    </row>
    <row r="66" spans="1:31" s="2" customFormat="1" ht="12.95" customHeight="1" x14ac:dyDescent="0.2">
      <c r="A66" s="292"/>
      <c r="B66" s="199"/>
      <c r="C66" s="195"/>
      <c r="D66" s="197" t="s">
        <v>42</v>
      </c>
      <c r="E66" s="195"/>
      <c r="F66" s="195"/>
      <c r="G66" s="195"/>
      <c r="H66" s="195"/>
      <c r="I66" s="195"/>
      <c r="J66" s="195"/>
      <c r="K66" s="195"/>
      <c r="L66" s="194"/>
      <c r="M66" s="198"/>
      <c r="N66" s="194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73"/>
      <c r="AE66" s="73"/>
    </row>
    <row r="67" spans="1:31" s="2" customFormat="1" ht="12.95" customHeight="1" x14ac:dyDescent="0.2">
      <c r="A67" s="292"/>
      <c r="B67" s="199"/>
      <c r="C67" s="195"/>
      <c r="D67" s="195"/>
      <c r="E67" s="195"/>
      <c r="F67" s="195"/>
      <c r="G67" s="195"/>
      <c r="H67" s="195"/>
      <c r="I67" s="195"/>
      <c r="J67" s="195"/>
      <c r="K67" s="195"/>
      <c r="L67" s="194"/>
      <c r="M67" s="198"/>
      <c r="N67" s="194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73"/>
      <c r="AE67" s="73"/>
    </row>
    <row r="68" spans="1:31" s="2" customFormat="1" ht="12.95" customHeight="1" x14ac:dyDescent="0.2">
      <c r="A68" s="292"/>
      <c r="B68" s="199"/>
      <c r="C68" s="195"/>
      <c r="D68" s="195"/>
      <c r="E68" s="195"/>
      <c r="F68" s="195" t="s">
        <v>43</v>
      </c>
      <c r="G68" s="195"/>
      <c r="H68" s="195"/>
      <c r="I68" s="195"/>
      <c r="J68" s="195"/>
      <c r="K68" s="195"/>
      <c r="L68" s="194"/>
      <c r="M68" s="199"/>
      <c r="N68" s="194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73"/>
      <c r="AE68" s="73"/>
    </row>
    <row r="69" spans="1:31" s="2" customFormat="1" ht="12.95" customHeight="1" x14ac:dyDescent="0.2">
      <c r="A69" s="292"/>
      <c r="B69" s="199"/>
      <c r="C69" s="195"/>
      <c r="D69" s="195"/>
      <c r="E69" s="195"/>
      <c r="F69" s="195" t="s">
        <v>44</v>
      </c>
      <c r="G69" s="195"/>
      <c r="H69" s="194"/>
      <c r="I69" s="205">
        <f>L162</f>
        <v>0</v>
      </c>
      <c r="J69" s="206" t="s">
        <v>45</v>
      </c>
      <c r="K69" s="195"/>
      <c r="L69" s="205">
        <f>I69*8</f>
        <v>0</v>
      </c>
      <c r="M69" s="199" t="s">
        <v>33</v>
      </c>
      <c r="N69" s="194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73"/>
      <c r="AE69" s="73"/>
    </row>
    <row r="70" spans="1:31" s="2" customFormat="1" ht="12.95" customHeight="1" x14ac:dyDescent="0.2">
      <c r="A70" s="292"/>
      <c r="B70" s="199"/>
      <c r="C70" s="195"/>
      <c r="D70" s="195"/>
      <c r="E70" s="195"/>
      <c r="F70" s="195"/>
      <c r="G70" s="195"/>
      <c r="H70" s="195"/>
      <c r="I70" s="195"/>
      <c r="J70" s="195"/>
      <c r="K70" s="195"/>
      <c r="L70" s="194"/>
      <c r="M70" s="198"/>
      <c r="N70" s="194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73"/>
      <c r="AE70" s="73"/>
    </row>
    <row r="71" spans="1:31" s="2" customFormat="1" ht="12.95" customHeight="1" x14ac:dyDescent="0.2">
      <c r="A71" s="292"/>
      <c r="B71" s="199"/>
      <c r="C71" s="195"/>
      <c r="D71" s="195"/>
      <c r="E71" s="195"/>
      <c r="F71" s="195"/>
      <c r="G71" s="195"/>
      <c r="H71" s="195"/>
      <c r="I71" s="195"/>
      <c r="J71" s="195"/>
      <c r="K71" s="195"/>
      <c r="L71" s="194"/>
      <c r="M71" s="198"/>
      <c r="N71" s="194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73"/>
      <c r="AE71" s="73"/>
    </row>
    <row r="72" spans="1:31" s="2" customFormat="1" ht="12.95" customHeight="1" x14ac:dyDescent="0.2">
      <c r="A72" s="292"/>
      <c r="B72" s="199"/>
      <c r="C72" s="195"/>
      <c r="D72" s="195"/>
      <c r="E72" s="195"/>
      <c r="F72" s="195" t="s">
        <v>46</v>
      </c>
      <c r="G72" s="195"/>
      <c r="H72" s="195"/>
      <c r="I72" s="195"/>
      <c r="J72" s="195"/>
      <c r="K72" s="195"/>
      <c r="L72" s="194"/>
      <c r="M72" s="198"/>
      <c r="N72" s="194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73"/>
      <c r="AE72" s="73"/>
    </row>
    <row r="73" spans="1:31" s="2" customFormat="1" ht="12.95" customHeight="1" x14ac:dyDescent="0.2">
      <c r="A73" s="292"/>
      <c r="B73" s="199"/>
      <c r="C73" s="195"/>
      <c r="D73" s="195"/>
      <c r="E73" s="195"/>
      <c r="F73" s="195" t="s">
        <v>47</v>
      </c>
      <c r="G73" s="195"/>
      <c r="H73" s="195"/>
      <c r="I73" s="205">
        <f>L220</f>
        <v>0</v>
      </c>
      <c r="J73" s="206" t="s">
        <v>45</v>
      </c>
      <c r="K73" s="195"/>
      <c r="L73" s="205">
        <f>I73*8</f>
        <v>0</v>
      </c>
      <c r="M73" s="199" t="s">
        <v>33</v>
      </c>
      <c r="N73" s="194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73"/>
      <c r="AE73" s="73"/>
    </row>
    <row r="74" spans="1:31" s="2" customFormat="1" ht="12.95" customHeight="1" x14ac:dyDescent="0.2">
      <c r="A74" s="292"/>
      <c r="B74" s="194"/>
      <c r="C74" s="195"/>
      <c r="D74" s="195"/>
      <c r="E74" s="195"/>
      <c r="F74" s="195"/>
      <c r="G74" s="195"/>
      <c r="H74" s="195"/>
      <c r="I74" s="195"/>
      <c r="J74" s="195"/>
      <c r="K74" s="195"/>
      <c r="L74" s="194"/>
      <c r="M74" s="198"/>
      <c r="N74" s="194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73"/>
      <c r="AE74" s="73"/>
    </row>
    <row r="75" spans="1:31" s="2" customFormat="1" ht="12.95" customHeight="1" x14ac:dyDescent="0.2">
      <c r="A75" s="292"/>
      <c r="B75" s="194"/>
      <c r="C75" s="195"/>
      <c r="D75" s="195"/>
      <c r="E75" s="195"/>
      <c r="F75" s="195"/>
      <c r="G75" s="195"/>
      <c r="H75" s="195"/>
      <c r="I75" s="195"/>
      <c r="J75" s="195"/>
      <c r="K75" s="195"/>
      <c r="L75" s="194"/>
      <c r="M75" s="198"/>
      <c r="N75" s="194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73"/>
      <c r="AE75" s="73"/>
    </row>
    <row r="76" spans="1:31" s="2" customFormat="1" ht="12.95" customHeight="1" x14ac:dyDescent="0.2">
      <c r="A76" s="292"/>
      <c r="B76" s="194"/>
      <c r="C76" s="195" t="s">
        <v>48</v>
      </c>
      <c r="D76" s="195"/>
      <c r="E76" s="195"/>
      <c r="F76" s="195"/>
      <c r="G76" s="195"/>
      <c r="H76" s="195"/>
      <c r="I76" s="195"/>
      <c r="J76" s="195"/>
      <c r="K76" s="298">
        <f>IF(SUM(L53,L56,L69,L73)&gt;3600,3600,SUM(L53,L56,L69,L73))</f>
        <v>0</v>
      </c>
      <c r="L76" s="298"/>
      <c r="M76" s="199" t="s">
        <v>49</v>
      </c>
      <c r="N76" s="194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73"/>
      <c r="AE76" s="73"/>
    </row>
    <row r="77" spans="1:31" s="2" customFormat="1" ht="12.95" customHeight="1" x14ac:dyDescent="0.2">
      <c r="A77" s="292"/>
      <c r="B77" s="194"/>
      <c r="C77" s="195"/>
      <c r="D77" s="195"/>
      <c r="E77" s="195"/>
      <c r="F77" s="195"/>
      <c r="G77" s="195"/>
      <c r="H77" s="195"/>
      <c r="I77" s="195"/>
      <c r="J77" s="195"/>
      <c r="K77" s="195"/>
      <c r="L77" s="194"/>
      <c r="M77" s="198"/>
      <c r="N77" s="194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73"/>
      <c r="AE77" s="73"/>
    </row>
    <row r="78" spans="1:31" s="2" customFormat="1" ht="12.95" customHeight="1" x14ac:dyDescent="0.2">
      <c r="A78" s="292"/>
      <c r="B78" s="194"/>
      <c r="C78" s="195"/>
      <c r="D78" s="195" t="s">
        <v>50</v>
      </c>
      <c r="E78" s="195"/>
      <c r="F78" s="195"/>
      <c r="G78" s="195"/>
      <c r="H78" s="195"/>
      <c r="I78" s="195"/>
      <c r="J78" s="195"/>
      <c r="K78" s="195"/>
      <c r="L78" s="194"/>
      <c r="M78" s="198"/>
      <c r="N78" s="194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73"/>
      <c r="AE78" s="73"/>
    </row>
    <row r="79" spans="1:31" s="2" customFormat="1" ht="12.95" customHeight="1" x14ac:dyDescent="0.2">
      <c r="A79" s="292"/>
      <c r="B79" s="194"/>
      <c r="C79" s="195"/>
      <c r="D79" s="195"/>
      <c r="E79" s="195"/>
      <c r="F79" s="195"/>
      <c r="G79" s="195"/>
      <c r="H79" s="195"/>
      <c r="I79" s="195"/>
      <c r="J79" s="195"/>
      <c r="K79" s="195"/>
      <c r="L79" s="194"/>
      <c r="M79" s="198"/>
      <c r="N79" s="194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73"/>
      <c r="AE79" s="73"/>
    </row>
    <row r="80" spans="1:31" s="2" customFormat="1" ht="12.95" customHeight="1" x14ac:dyDescent="0.2">
      <c r="A80" s="292"/>
      <c r="B80" s="194"/>
      <c r="C80" s="195" t="s">
        <v>51</v>
      </c>
      <c r="D80" s="195"/>
      <c r="E80" s="200">
        <v>0</v>
      </c>
      <c r="F80" s="207">
        <v>450</v>
      </c>
      <c r="G80" s="207">
        <v>900</v>
      </c>
      <c r="H80" s="207">
        <v>1350</v>
      </c>
      <c r="I80" s="207">
        <v>1800</v>
      </c>
      <c r="J80" s="207">
        <v>2250</v>
      </c>
      <c r="K80" s="207">
        <v>2700</v>
      </c>
      <c r="L80" s="207">
        <v>3150</v>
      </c>
      <c r="M80" s="208">
        <v>3600</v>
      </c>
      <c r="N80" s="194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73"/>
      <c r="AE80" s="73"/>
    </row>
    <row r="81" spans="1:31" s="2" customFormat="1" ht="12.95" customHeight="1" x14ac:dyDescent="0.2">
      <c r="A81" s="292"/>
      <c r="B81" s="194"/>
      <c r="C81" s="195" t="s">
        <v>18</v>
      </c>
      <c r="D81" s="195"/>
      <c r="E81" s="209">
        <v>0</v>
      </c>
      <c r="F81" s="210">
        <v>5</v>
      </c>
      <c r="G81" s="210">
        <v>10</v>
      </c>
      <c r="H81" s="210">
        <v>15</v>
      </c>
      <c r="I81" s="210">
        <v>20</v>
      </c>
      <c r="J81" s="210">
        <v>25</v>
      </c>
      <c r="K81" s="210">
        <v>30</v>
      </c>
      <c r="L81" s="210">
        <v>35</v>
      </c>
      <c r="M81" s="211">
        <v>40</v>
      </c>
      <c r="N81" s="194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73"/>
      <c r="AE81" s="73"/>
    </row>
    <row r="82" spans="1:31" s="2" customFormat="1" ht="12.95" customHeight="1" x14ac:dyDescent="0.2">
      <c r="A82" s="146"/>
      <c r="B82" s="194"/>
      <c r="C82" s="195"/>
      <c r="D82" s="195"/>
      <c r="E82" s="195"/>
      <c r="F82" s="195"/>
      <c r="G82" s="195"/>
      <c r="H82" s="195"/>
      <c r="I82" s="195"/>
      <c r="J82" s="195"/>
      <c r="K82" s="195"/>
      <c r="L82" s="194"/>
      <c r="M82" s="198"/>
      <c r="N82" s="194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73"/>
      <c r="AE82" s="73"/>
    </row>
    <row r="83" spans="1:31" s="2" customFormat="1" ht="12.95" customHeight="1" x14ac:dyDescent="0.2">
      <c r="A83" s="146"/>
      <c r="B83" s="194"/>
      <c r="C83" s="195"/>
      <c r="D83" s="195"/>
      <c r="E83" s="195"/>
      <c r="F83" s="195"/>
      <c r="G83" s="195"/>
      <c r="H83" s="195"/>
      <c r="I83" s="195"/>
      <c r="J83" s="195"/>
      <c r="K83" s="195"/>
      <c r="L83" s="194"/>
      <c r="M83" s="198"/>
      <c r="N83" s="194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73"/>
      <c r="AE83" s="73"/>
    </row>
    <row r="84" spans="1:31" s="2" customFormat="1" ht="12.95" customHeight="1" x14ac:dyDescent="0.2">
      <c r="A84" s="146"/>
      <c r="B84" s="194"/>
      <c r="C84" s="195"/>
      <c r="D84" s="195" t="s">
        <v>52</v>
      </c>
      <c r="E84" s="195"/>
      <c r="F84" s="195"/>
      <c r="G84" s="195"/>
      <c r="H84" s="195"/>
      <c r="I84" s="195"/>
      <c r="J84" s="195"/>
      <c r="K84" s="195"/>
      <c r="L84" s="212">
        <f>K76/90</f>
        <v>0</v>
      </c>
      <c r="M84" s="199" t="s">
        <v>53</v>
      </c>
      <c r="N84" s="194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73"/>
      <c r="AE84" s="73"/>
    </row>
    <row r="85" spans="1:31" s="2" customFormat="1" ht="12.95" customHeight="1" x14ac:dyDescent="0.2">
      <c r="A85" s="146"/>
      <c r="B85" s="199"/>
      <c r="C85" s="195"/>
      <c r="D85" s="195"/>
      <c r="E85" s="195"/>
      <c r="F85" s="195"/>
      <c r="G85" s="195"/>
      <c r="H85" s="195"/>
      <c r="I85" s="195"/>
      <c r="J85" s="195"/>
      <c r="K85" s="195"/>
      <c r="L85" s="194" t="s">
        <v>54</v>
      </c>
      <c r="M85" s="198"/>
      <c r="N85" s="194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73"/>
      <c r="AE85" s="73"/>
    </row>
    <row r="86" spans="1:31" s="2" customFormat="1" ht="12.95" customHeight="1" x14ac:dyDescent="0.2">
      <c r="A86" s="146"/>
      <c r="B86" s="199"/>
      <c r="C86" s="195"/>
      <c r="D86" s="195"/>
      <c r="E86" s="195"/>
      <c r="F86" s="195"/>
      <c r="G86" s="195"/>
      <c r="H86" s="195"/>
      <c r="I86" s="195"/>
      <c r="J86" s="195"/>
      <c r="K86" s="195"/>
      <c r="L86" s="194"/>
      <c r="M86" s="198"/>
      <c r="N86" s="194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73"/>
      <c r="AE86" s="73"/>
    </row>
    <row r="87" spans="1:31" s="2" customFormat="1" ht="12.95" customHeight="1" x14ac:dyDescent="0.2">
      <c r="A87" s="146"/>
      <c r="B87" s="199"/>
      <c r="C87" s="195" t="s">
        <v>55</v>
      </c>
      <c r="D87" s="195"/>
      <c r="E87" s="195"/>
      <c r="F87" s="195"/>
      <c r="G87" s="195"/>
      <c r="H87" s="195"/>
      <c r="I87" s="195"/>
      <c r="J87" s="195"/>
      <c r="K87" s="195"/>
      <c r="L87" s="194"/>
      <c r="M87" s="198"/>
      <c r="N87" s="194"/>
      <c r="O87" s="146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75"/>
      <c r="AE87" s="75"/>
    </row>
    <row r="88" spans="1:31" s="2" customFormat="1" ht="12.95" customHeight="1" x14ac:dyDescent="0.2">
      <c r="A88" s="146"/>
      <c r="B88" s="199"/>
      <c r="C88" s="195"/>
      <c r="D88" s="195"/>
      <c r="E88" s="195"/>
      <c r="F88" s="195"/>
      <c r="G88" s="195"/>
      <c r="H88" s="195"/>
      <c r="I88" s="195"/>
      <c r="J88" s="195"/>
      <c r="K88" s="195"/>
      <c r="L88" s="194"/>
      <c r="M88" s="195" t="s">
        <v>212</v>
      </c>
      <c r="N88" s="19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75"/>
      <c r="AE88" s="75"/>
    </row>
    <row r="89" spans="1:31" s="2" customFormat="1" ht="12.95" customHeight="1" x14ac:dyDescent="0.2">
      <c r="A89" s="146"/>
      <c r="B89" s="199"/>
      <c r="C89" s="195"/>
      <c r="D89" s="195" t="s">
        <v>232</v>
      </c>
      <c r="E89" s="195"/>
      <c r="F89" s="195"/>
      <c r="G89" s="195"/>
      <c r="H89" s="195"/>
      <c r="I89" s="195"/>
      <c r="J89" s="194"/>
      <c r="K89" s="200">
        <f>INPUT!L26</f>
        <v>0</v>
      </c>
      <c r="L89" s="194"/>
      <c r="M89" s="195" t="s">
        <v>211</v>
      </c>
      <c r="N89" s="195"/>
      <c r="O89" s="145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73"/>
      <c r="AE89" s="73"/>
    </row>
    <row r="90" spans="1:31" s="2" customFormat="1" ht="12.95" customHeight="1" x14ac:dyDescent="0.2">
      <c r="A90" s="146"/>
      <c r="B90" s="199"/>
      <c r="C90" s="195"/>
      <c r="D90" s="195"/>
      <c r="E90" s="195"/>
      <c r="F90" s="195"/>
      <c r="G90" s="195"/>
      <c r="H90" s="195"/>
      <c r="I90" s="195"/>
      <c r="J90" s="194"/>
      <c r="K90" s="195"/>
      <c r="L90" s="194"/>
      <c r="M90" s="198"/>
      <c r="N90" s="194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73"/>
      <c r="AE90" s="73"/>
    </row>
    <row r="91" spans="1:31" s="2" customFormat="1" ht="12.95" customHeight="1" x14ac:dyDescent="0.2">
      <c r="A91" s="146"/>
      <c r="B91" s="199"/>
      <c r="C91" s="195"/>
      <c r="D91" s="195" t="s">
        <v>233</v>
      </c>
      <c r="E91" s="195"/>
      <c r="F91" s="195"/>
      <c r="G91" s="195"/>
      <c r="H91" s="195"/>
      <c r="I91" s="195"/>
      <c r="J91" s="194"/>
      <c r="K91" s="200">
        <f>INPUT!L27</f>
        <v>0</v>
      </c>
      <c r="L91" s="194"/>
      <c r="M91" s="198"/>
      <c r="N91" s="194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73"/>
      <c r="AE91" s="73"/>
    </row>
    <row r="92" spans="1:31" s="2" customFormat="1" ht="12.95" customHeight="1" x14ac:dyDescent="0.2">
      <c r="A92" s="146"/>
      <c r="B92" s="199"/>
      <c r="C92" s="195"/>
      <c r="D92" s="195"/>
      <c r="E92" s="195"/>
      <c r="F92" s="195"/>
      <c r="G92" s="195"/>
      <c r="H92" s="195"/>
      <c r="I92" s="195"/>
      <c r="J92" s="195"/>
      <c r="K92" s="195"/>
      <c r="L92" s="194"/>
      <c r="M92" s="213"/>
      <c r="N92" s="194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73"/>
      <c r="AE92" s="73"/>
    </row>
    <row r="93" spans="1:31" s="2" customFormat="1" ht="12.95" customHeight="1" x14ac:dyDescent="0.2">
      <c r="A93" s="146"/>
      <c r="B93" s="199"/>
      <c r="C93" s="195"/>
      <c r="D93" s="195" t="s">
        <v>235</v>
      </c>
      <c r="E93" s="195"/>
      <c r="F93" s="195"/>
      <c r="G93" s="194"/>
      <c r="H93" s="214" t="s">
        <v>236</v>
      </c>
      <c r="I93" s="215"/>
      <c r="J93" s="216"/>
      <c r="K93" s="217">
        <f>K89+(K91*3)</f>
        <v>0</v>
      </c>
      <c r="L93" s="216"/>
      <c r="M93" s="214" t="s">
        <v>238</v>
      </c>
      <c r="N93" s="194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73"/>
      <c r="AE93" s="73"/>
    </row>
    <row r="94" spans="1:31" s="2" customFormat="1" ht="12.95" customHeight="1" x14ac:dyDescent="0.2">
      <c r="A94" s="146"/>
      <c r="B94" s="199"/>
      <c r="C94" s="194"/>
      <c r="D94" s="195"/>
      <c r="E94" s="195"/>
      <c r="F94" s="195"/>
      <c r="G94" s="287" t="s">
        <v>234</v>
      </c>
      <c r="H94" s="287"/>
      <c r="I94" s="287"/>
      <c r="J94" s="216"/>
      <c r="K94" s="218">
        <f>INPUT!D26</f>
        <v>0</v>
      </c>
      <c r="L94" s="216"/>
      <c r="M94" s="199" t="s">
        <v>237</v>
      </c>
      <c r="N94" s="194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73"/>
      <c r="AE94" s="73"/>
    </row>
    <row r="95" spans="1:31" s="2" customFormat="1" ht="12.95" customHeight="1" x14ac:dyDescent="0.2">
      <c r="A95" s="146"/>
      <c r="B95" s="199"/>
      <c r="C95" s="195"/>
      <c r="D95" s="195"/>
      <c r="E95" s="195"/>
      <c r="F95" s="195"/>
      <c r="G95" s="195"/>
      <c r="H95" s="195"/>
      <c r="I95" s="195"/>
      <c r="J95" s="195"/>
      <c r="K95" s="259" t="e">
        <f>K93/K94</f>
        <v>#DIV/0!</v>
      </c>
      <c r="L95" s="194"/>
      <c r="M95" s="198"/>
      <c r="N95" s="194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73"/>
      <c r="AE95" s="73"/>
    </row>
    <row r="96" spans="1:31" s="2" customFormat="1" ht="12.95" customHeight="1" x14ac:dyDescent="0.2">
      <c r="A96" s="146"/>
      <c r="B96" s="199"/>
      <c r="C96" s="195"/>
      <c r="D96" s="195"/>
      <c r="E96" s="195"/>
      <c r="F96" s="195"/>
      <c r="G96" s="195"/>
      <c r="H96" s="195"/>
      <c r="I96" s="195"/>
      <c r="J96" s="195"/>
      <c r="K96" s="195"/>
      <c r="L96" s="194"/>
      <c r="M96" s="198"/>
      <c r="N96" s="194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73"/>
      <c r="AE96" s="73"/>
    </row>
    <row r="97" spans="1:31" s="2" customFormat="1" ht="12.95" customHeight="1" x14ac:dyDescent="0.2">
      <c r="A97" s="146"/>
      <c r="B97" s="199"/>
      <c r="C97" s="195" t="s">
        <v>5</v>
      </c>
      <c r="D97" s="195" t="s">
        <v>56</v>
      </c>
      <c r="E97" s="195"/>
      <c r="F97" s="195"/>
      <c r="G97" s="200">
        <v>0</v>
      </c>
      <c r="H97" s="218">
        <v>1</v>
      </c>
      <c r="I97" s="219">
        <v>2</v>
      </c>
      <c r="J97" s="219">
        <v>3</v>
      </c>
      <c r="K97" s="219">
        <v>4</v>
      </c>
      <c r="L97" s="220">
        <v>5</v>
      </c>
      <c r="M97" s="221" t="e">
        <f>K93/K94</f>
        <v>#DIV/0!</v>
      </c>
      <c r="N97" s="194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73"/>
      <c r="AE97" s="73"/>
    </row>
    <row r="98" spans="1:31" s="2" customFormat="1" ht="12.95" customHeight="1" x14ac:dyDescent="0.2">
      <c r="A98" s="146"/>
      <c r="B98" s="199"/>
      <c r="C98" s="195"/>
      <c r="D98" s="195" t="s">
        <v>57</v>
      </c>
      <c r="E98" s="195"/>
      <c r="F98" s="194"/>
      <c r="G98" s="209">
        <v>0</v>
      </c>
      <c r="H98" s="222">
        <v>2</v>
      </c>
      <c r="I98" s="223">
        <v>4</v>
      </c>
      <c r="J98" s="223">
        <v>6</v>
      </c>
      <c r="K98" s="223">
        <v>8</v>
      </c>
      <c r="L98" s="200">
        <v>10</v>
      </c>
      <c r="M98" s="224" t="s">
        <v>58</v>
      </c>
      <c r="N98" s="194"/>
      <c r="O98" s="146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75"/>
      <c r="AE98" s="75"/>
    </row>
    <row r="99" spans="1:31" s="2" customFormat="1" ht="12.95" customHeight="1" x14ac:dyDescent="0.2">
      <c r="A99" s="146"/>
      <c r="B99" s="199"/>
      <c r="C99" s="195"/>
      <c r="D99" s="195"/>
      <c r="E99" s="194"/>
      <c r="F99" s="195"/>
      <c r="G99" s="195"/>
      <c r="H99" s="195"/>
      <c r="I99" s="195"/>
      <c r="J99" s="195"/>
      <c r="K99" s="195"/>
      <c r="L99" s="225" t="s">
        <v>4</v>
      </c>
      <c r="M99" s="226" t="e">
        <f>IF(M97*2&gt;10,10,M97*2)</f>
        <v>#DIV/0!</v>
      </c>
      <c r="N99" s="195"/>
      <c r="O99" s="145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73"/>
      <c r="AE99" s="73"/>
    </row>
    <row r="100" spans="1:31" s="146" customFormat="1" ht="12.95" customHeight="1" x14ac:dyDescent="0.2">
      <c r="B100" s="199"/>
      <c r="C100" s="195"/>
      <c r="D100" s="195"/>
      <c r="E100" s="195"/>
      <c r="F100" s="195"/>
      <c r="G100" s="195"/>
      <c r="H100" s="195"/>
      <c r="I100" s="195"/>
      <c r="J100" s="195"/>
      <c r="K100" s="195"/>
      <c r="L100" s="194"/>
      <c r="M100" s="227" t="s">
        <v>239</v>
      </c>
      <c r="N100" s="194"/>
    </row>
    <row r="101" spans="1:31" s="146" customFormat="1" ht="12.95" customHeight="1" x14ac:dyDescent="0.2">
      <c r="B101" s="199"/>
      <c r="C101" s="194"/>
      <c r="D101" s="195"/>
      <c r="E101" s="195"/>
      <c r="F101" s="195"/>
      <c r="G101" s="195"/>
      <c r="H101" s="195"/>
      <c r="I101" s="195"/>
      <c r="J101" s="195"/>
      <c r="K101" s="228" t="s">
        <v>52</v>
      </c>
      <c r="L101" s="212">
        <f>IF(L84&gt;40,40,L84)</f>
        <v>0</v>
      </c>
      <c r="M101" s="198" t="s">
        <v>59</v>
      </c>
      <c r="N101" s="194"/>
    </row>
    <row r="102" spans="1:31" s="146" customFormat="1" ht="12.95" customHeight="1" x14ac:dyDescent="0.2">
      <c r="B102" s="199"/>
      <c r="C102" s="194"/>
      <c r="D102" s="195"/>
      <c r="E102" s="195"/>
      <c r="F102" s="195"/>
      <c r="G102" s="195"/>
      <c r="H102" s="195"/>
      <c r="I102" s="195"/>
      <c r="J102" s="195"/>
      <c r="K102" s="228" t="s">
        <v>60</v>
      </c>
      <c r="L102" s="212" t="e">
        <f>M99</f>
        <v>#DIV/0!</v>
      </c>
      <c r="M102" s="198" t="s">
        <v>61</v>
      </c>
      <c r="N102" s="194"/>
    </row>
    <row r="103" spans="1:31" s="146" customFormat="1" ht="12.95" customHeight="1" x14ac:dyDescent="0.2">
      <c r="B103" s="194"/>
      <c r="C103" s="195"/>
      <c r="D103" s="195"/>
      <c r="E103" s="195"/>
      <c r="F103" s="195"/>
      <c r="G103" s="195"/>
      <c r="H103" s="195"/>
      <c r="I103" s="195"/>
      <c r="J103" s="195"/>
      <c r="K103" s="194"/>
      <c r="L103" s="229"/>
      <c r="M103" s="199"/>
      <c r="N103" s="194"/>
    </row>
    <row r="104" spans="1:31" s="146" customFormat="1" ht="12.95" customHeight="1" x14ac:dyDescent="0.2">
      <c r="B104" s="194"/>
      <c r="C104" s="194"/>
      <c r="D104" s="194"/>
      <c r="E104" s="194"/>
      <c r="F104" s="194"/>
      <c r="G104" s="194"/>
      <c r="H104" s="194"/>
      <c r="I104" s="194"/>
      <c r="J104" s="194"/>
      <c r="K104" s="230" t="s">
        <v>62</v>
      </c>
      <c r="L104" s="212" t="e">
        <f>SUM(L101:L102)</f>
        <v>#DIV/0!</v>
      </c>
      <c r="M104" s="198" t="s">
        <v>63</v>
      </c>
      <c r="N104" s="194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</row>
    <row r="105" spans="1:31" s="146" customFormat="1" ht="12.95" customHeight="1" x14ac:dyDescent="0.2">
      <c r="A105" s="292"/>
      <c r="B105" s="150"/>
      <c r="C105" s="150"/>
      <c r="D105" s="150"/>
      <c r="E105" s="150"/>
      <c r="F105" s="150"/>
      <c r="G105" s="150"/>
      <c r="H105" s="150"/>
      <c r="I105" s="150"/>
      <c r="J105" s="150"/>
      <c r="K105" s="151" t="s">
        <v>64</v>
      </c>
      <c r="L105" s="151"/>
      <c r="M105" s="151"/>
      <c r="N105" s="151"/>
      <c r="O105" s="145"/>
    </row>
    <row r="106" spans="1:31" s="146" customFormat="1" ht="12.95" customHeight="1" x14ac:dyDescent="0.2">
      <c r="A106" s="292"/>
      <c r="B106" s="150"/>
      <c r="C106" s="150"/>
      <c r="D106" s="150"/>
      <c r="E106" s="150"/>
      <c r="F106" s="150"/>
      <c r="G106" s="150"/>
      <c r="H106" s="150"/>
      <c r="I106" s="150"/>
      <c r="J106" s="150"/>
      <c r="K106" s="151" t="s">
        <v>65</v>
      </c>
      <c r="L106" s="151"/>
      <c r="M106" s="150"/>
      <c r="N106" s="150"/>
    </row>
    <row r="107" spans="1:31" s="146" customFormat="1" ht="12.95" customHeight="1" x14ac:dyDescent="0.2">
      <c r="A107" s="292"/>
      <c r="B107" s="150"/>
      <c r="C107" s="150"/>
      <c r="D107" s="150"/>
      <c r="E107" s="150"/>
      <c r="F107" s="150"/>
      <c r="G107" s="150"/>
      <c r="H107" s="150"/>
      <c r="I107" s="150"/>
      <c r="J107" s="150"/>
      <c r="K107" s="152" t="s">
        <v>279</v>
      </c>
      <c r="L107" s="151"/>
      <c r="M107" s="150"/>
      <c r="N107" s="150"/>
    </row>
    <row r="108" spans="1:31" s="146" customFormat="1" ht="12.95" customHeight="1" x14ac:dyDescent="0.2">
      <c r="A108" s="292"/>
      <c r="B108" s="192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3"/>
      <c r="N108" s="150"/>
    </row>
    <row r="109" spans="1:31" s="2" customFormat="1" ht="12.95" customHeight="1" x14ac:dyDescent="0.2">
      <c r="A109" s="292"/>
      <c r="B109" s="192"/>
      <c r="C109" s="151" t="s">
        <v>66</v>
      </c>
      <c r="D109" s="151"/>
      <c r="E109" s="151"/>
      <c r="F109" s="151"/>
      <c r="G109" s="151"/>
      <c r="H109" s="151"/>
      <c r="I109" s="151"/>
      <c r="J109" s="151"/>
      <c r="K109" s="151"/>
      <c r="L109" s="151"/>
      <c r="M109" s="153"/>
      <c r="N109" s="150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73"/>
      <c r="AE109" s="73"/>
    </row>
    <row r="110" spans="1:31" s="2" customFormat="1" ht="12.95" customHeight="1" x14ac:dyDescent="0.2">
      <c r="A110" s="292"/>
      <c r="B110" s="192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3" t="s">
        <v>57</v>
      </c>
      <c r="N110" s="150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73"/>
      <c r="AE110" s="73"/>
    </row>
    <row r="111" spans="1:31" s="2" customFormat="1" ht="12.95" customHeight="1" x14ac:dyDescent="0.2">
      <c r="A111" s="292"/>
      <c r="B111" s="192"/>
      <c r="C111" s="152" t="s">
        <v>67</v>
      </c>
      <c r="D111" s="151"/>
      <c r="E111" s="151"/>
      <c r="F111" s="151"/>
      <c r="G111" s="151"/>
      <c r="H111" s="154" t="s">
        <v>262</v>
      </c>
      <c r="I111" s="150"/>
      <c r="J111" s="150"/>
      <c r="K111" s="150"/>
      <c r="L111" s="150"/>
      <c r="M111" s="153" t="s">
        <v>68</v>
      </c>
      <c r="N111" s="150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73"/>
      <c r="AE111" s="73"/>
    </row>
    <row r="112" spans="1:31" s="2" customFormat="1" ht="12.95" customHeight="1" x14ac:dyDescent="0.2">
      <c r="A112" s="292"/>
      <c r="B112" s="192"/>
      <c r="C112" s="151"/>
      <c r="D112" s="150"/>
      <c r="E112" s="150"/>
      <c r="F112" s="150"/>
      <c r="G112" s="150"/>
      <c r="H112" s="150"/>
      <c r="I112" s="150"/>
      <c r="J112" s="150"/>
      <c r="K112" s="150"/>
      <c r="L112" s="150"/>
      <c r="M112" s="155"/>
      <c r="N112" s="150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73"/>
      <c r="AE112" s="73"/>
    </row>
    <row r="113" spans="1:31" s="2" customFormat="1" ht="12.95" customHeight="1" x14ac:dyDescent="0.2">
      <c r="A113" s="292"/>
      <c r="B113" s="192"/>
      <c r="C113" s="156" t="s">
        <v>69</v>
      </c>
      <c r="D113" s="157"/>
      <c r="E113" s="157"/>
      <c r="F113" s="158"/>
      <c r="G113" s="159" t="s">
        <v>70</v>
      </c>
      <c r="H113" s="159" t="s">
        <v>71</v>
      </c>
      <c r="I113" s="159" t="s">
        <v>72</v>
      </c>
      <c r="J113" s="159">
        <v>6</v>
      </c>
      <c r="K113" s="159" t="s">
        <v>73</v>
      </c>
      <c r="L113" s="160" t="s">
        <v>74</v>
      </c>
      <c r="M113" s="161">
        <f>INPUT!F34</f>
        <v>0</v>
      </c>
      <c r="N113" s="150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73"/>
      <c r="AE113" s="73"/>
    </row>
    <row r="114" spans="1:31" s="2" customFormat="1" ht="12.95" customHeight="1" x14ac:dyDescent="0.2">
      <c r="A114" s="292"/>
      <c r="B114" s="192"/>
      <c r="C114" s="162" t="s">
        <v>75</v>
      </c>
      <c r="D114" s="151"/>
      <c r="E114" s="151"/>
      <c r="F114" s="151"/>
      <c r="G114" s="150" t="s">
        <v>70</v>
      </c>
      <c r="H114" s="150" t="s">
        <v>71</v>
      </c>
      <c r="I114" s="150" t="s">
        <v>72</v>
      </c>
      <c r="J114" s="150">
        <v>6</v>
      </c>
      <c r="K114" s="150" t="s">
        <v>73</v>
      </c>
      <c r="L114" s="163" t="s">
        <v>74</v>
      </c>
      <c r="M114" s="161">
        <f>INPUT!F35</f>
        <v>0</v>
      </c>
      <c r="N114" s="150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73"/>
      <c r="AE114" s="73"/>
    </row>
    <row r="115" spans="1:31" s="2" customFormat="1" ht="12.95" customHeight="1" x14ac:dyDescent="0.2">
      <c r="A115" s="292"/>
      <c r="B115" s="192"/>
      <c r="C115" s="162" t="s">
        <v>76</v>
      </c>
      <c r="D115" s="151"/>
      <c r="E115" s="151"/>
      <c r="F115" s="164"/>
      <c r="G115" s="150" t="s">
        <v>70</v>
      </c>
      <c r="H115" s="150" t="s">
        <v>71</v>
      </c>
      <c r="I115" s="150" t="s">
        <v>72</v>
      </c>
      <c r="J115" s="150">
        <v>6</v>
      </c>
      <c r="K115" s="150" t="s">
        <v>73</v>
      </c>
      <c r="L115" s="163" t="s">
        <v>74</v>
      </c>
      <c r="M115" s="161">
        <f>INPUT!F36</f>
        <v>0</v>
      </c>
      <c r="N115" s="150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73"/>
      <c r="AE115" s="73"/>
    </row>
    <row r="116" spans="1:31" s="2" customFormat="1" ht="12.95" customHeight="1" x14ac:dyDescent="0.2">
      <c r="A116" s="292"/>
      <c r="B116" s="192"/>
      <c r="C116" s="162" t="s">
        <v>77</v>
      </c>
      <c r="D116" s="151"/>
      <c r="E116" s="151"/>
      <c r="F116" s="151"/>
      <c r="G116" s="150" t="s">
        <v>70</v>
      </c>
      <c r="H116" s="150" t="s">
        <v>71</v>
      </c>
      <c r="I116" s="150" t="s">
        <v>72</v>
      </c>
      <c r="J116" s="150">
        <v>6</v>
      </c>
      <c r="K116" s="150" t="s">
        <v>73</v>
      </c>
      <c r="L116" s="163" t="s">
        <v>74</v>
      </c>
      <c r="M116" s="161">
        <f>INPUT!F37</f>
        <v>0</v>
      </c>
      <c r="N116" s="150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73"/>
      <c r="AE116" s="73"/>
    </row>
    <row r="117" spans="1:31" s="2" customFormat="1" ht="12.95" customHeight="1" x14ac:dyDescent="0.2">
      <c r="A117" s="292"/>
      <c r="B117" s="192"/>
      <c r="C117" s="162" t="s">
        <v>78</v>
      </c>
      <c r="D117" s="151"/>
      <c r="E117" s="150"/>
      <c r="F117" s="164"/>
      <c r="G117" s="150" t="s">
        <v>70</v>
      </c>
      <c r="H117" s="150" t="s">
        <v>71</v>
      </c>
      <c r="I117" s="150" t="s">
        <v>72</v>
      </c>
      <c r="J117" s="150">
        <v>6</v>
      </c>
      <c r="K117" s="150" t="s">
        <v>73</v>
      </c>
      <c r="L117" s="163" t="s">
        <v>74</v>
      </c>
      <c r="M117" s="161">
        <f>INPUT!F38</f>
        <v>0</v>
      </c>
      <c r="N117" s="150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73"/>
      <c r="AE117" s="73"/>
    </row>
    <row r="118" spans="1:31" s="2" customFormat="1" ht="12.95" customHeight="1" x14ac:dyDescent="0.2">
      <c r="A118" s="292"/>
      <c r="B118" s="192"/>
      <c r="C118" s="162" t="s">
        <v>79</v>
      </c>
      <c r="D118" s="151"/>
      <c r="E118" s="151"/>
      <c r="F118" s="151"/>
      <c r="G118" s="150" t="s">
        <v>70</v>
      </c>
      <c r="H118" s="150" t="s">
        <v>71</v>
      </c>
      <c r="I118" s="150" t="s">
        <v>72</v>
      </c>
      <c r="J118" s="150">
        <v>6</v>
      </c>
      <c r="K118" s="150" t="s">
        <v>73</v>
      </c>
      <c r="L118" s="163" t="s">
        <v>74</v>
      </c>
      <c r="M118" s="161">
        <f>INPUT!F39</f>
        <v>0</v>
      </c>
      <c r="N118" s="150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73"/>
      <c r="AE118" s="73"/>
    </row>
    <row r="119" spans="1:31" s="2" customFormat="1" ht="12.95" customHeight="1" x14ac:dyDescent="0.2">
      <c r="A119" s="292"/>
      <c r="B119" s="192"/>
      <c r="C119" s="165" t="s">
        <v>80</v>
      </c>
      <c r="D119" s="166"/>
      <c r="E119" s="166"/>
      <c r="F119" s="167"/>
      <c r="G119" s="168" t="s">
        <v>70</v>
      </c>
      <c r="H119" s="168" t="s">
        <v>71</v>
      </c>
      <c r="I119" s="168" t="s">
        <v>72</v>
      </c>
      <c r="J119" s="168">
        <v>6</v>
      </c>
      <c r="K119" s="168" t="s">
        <v>73</v>
      </c>
      <c r="L119" s="169" t="s">
        <v>74</v>
      </c>
      <c r="M119" s="161">
        <f>INPUT!F40</f>
        <v>0</v>
      </c>
      <c r="N119" s="150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73"/>
      <c r="AE119" s="73"/>
    </row>
    <row r="120" spans="1:31" s="2" customFormat="1" ht="12.95" customHeight="1" x14ac:dyDescent="0.2">
      <c r="A120" s="292"/>
      <c r="B120" s="192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 t="s">
        <v>81</v>
      </c>
      <c r="M120" s="170">
        <f>IF(SUM(M113:M119)&gt;50,50,SUM(M113:M119))</f>
        <v>0</v>
      </c>
      <c r="N120" s="150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73"/>
      <c r="AE120" s="73"/>
    </row>
    <row r="121" spans="1:31" s="2" customFormat="1" ht="12.95" customHeight="1" x14ac:dyDescent="0.25">
      <c r="A121" s="292"/>
      <c r="B121" s="192"/>
      <c r="C121" s="171" t="s">
        <v>263</v>
      </c>
      <c r="D121" s="151"/>
      <c r="E121" s="151"/>
      <c r="F121" s="151"/>
      <c r="G121" s="150"/>
      <c r="H121" s="150"/>
      <c r="I121" s="150"/>
      <c r="J121" s="150"/>
      <c r="K121" s="150"/>
      <c r="L121" s="150"/>
      <c r="M121" s="153"/>
      <c r="N121" s="150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73"/>
      <c r="AE121" s="73"/>
    </row>
    <row r="122" spans="1:31" s="2" customFormat="1" ht="12.95" customHeight="1" x14ac:dyDescent="0.2">
      <c r="A122" s="292"/>
      <c r="B122" s="192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3"/>
      <c r="N122" s="150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73"/>
      <c r="AE122" s="73"/>
    </row>
    <row r="123" spans="1:31" s="2" customFormat="1" ht="12.95" customHeight="1" x14ac:dyDescent="0.2">
      <c r="A123" s="292"/>
      <c r="B123" s="192"/>
      <c r="C123" s="172" t="s">
        <v>82</v>
      </c>
      <c r="D123" s="151"/>
      <c r="E123" s="150"/>
      <c r="F123" s="150"/>
      <c r="G123" s="172" t="s">
        <v>83</v>
      </c>
      <c r="H123" s="151"/>
      <c r="I123" s="151"/>
      <c r="J123" s="151"/>
      <c r="K123" s="151"/>
      <c r="L123" s="150"/>
      <c r="M123" s="153"/>
      <c r="N123" s="150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73"/>
      <c r="AE123" s="73"/>
    </row>
    <row r="124" spans="1:31" s="2" customFormat="1" ht="12.95" customHeight="1" x14ac:dyDescent="0.2">
      <c r="A124" s="292"/>
      <c r="B124" s="192"/>
      <c r="C124" s="172" t="s">
        <v>84</v>
      </c>
      <c r="D124" s="151"/>
      <c r="E124" s="151"/>
      <c r="F124" s="150"/>
      <c r="G124" s="172" t="s">
        <v>85</v>
      </c>
      <c r="H124" s="151"/>
      <c r="I124" s="151"/>
      <c r="J124" s="151"/>
      <c r="K124" s="151"/>
      <c r="L124" s="150"/>
      <c r="M124" s="153"/>
      <c r="N124" s="150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73"/>
      <c r="AE124" s="73"/>
    </row>
    <row r="125" spans="1:31" s="2" customFormat="1" ht="12.95" customHeight="1" x14ac:dyDescent="0.2">
      <c r="A125" s="292"/>
      <c r="B125" s="192"/>
      <c r="C125" s="172" t="s">
        <v>86</v>
      </c>
      <c r="D125" s="151"/>
      <c r="E125" s="150"/>
      <c r="F125" s="150"/>
      <c r="G125" s="172" t="s">
        <v>87</v>
      </c>
      <c r="H125" s="151"/>
      <c r="I125" s="151"/>
      <c r="J125" s="151"/>
      <c r="K125" s="151"/>
      <c r="L125" s="150"/>
      <c r="M125" s="153"/>
      <c r="N125" s="150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73"/>
      <c r="AE125" s="73"/>
    </row>
    <row r="126" spans="1:31" s="2" customFormat="1" ht="12.95" customHeight="1" x14ac:dyDescent="0.2">
      <c r="A126" s="292"/>
      <c r="B126" s="192"/>
      <c r="C126" s="172" t="s">
        <v>88</v>
      </c>
      <c r="D126" s="151"/>
      <c r="E126" s="151"/>
      <c r="F126" s="150"/>
      <c r="G126" s="172" t="s">
        <v>89</v>
      </c>
      <c r="H126" s="151"/>
      <c r="I126" s="151"/>
      <c r="J126" s="151"/>
      <c r="K126" s="151"/>
      <c r="L126" s="151"/>
      <c r="M126" s="153"/>
      <c r="N126" s="150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73"/>
      <c r="AE126" s="73"/>
    </row>
    <row r="127" spans="1:31" s="2" customFormat="1" ht="12.95" customHeight="1" x14ac:dyDescent="0.2">
      <c r="A127" s="292"/>
      <c r="B127" s="192"/>
      <c r="C127" s="172" t="s">
        <v>90</v>
      </c>
      <c r="D127" s="151"/>
      <c r="E127" s="150"/>
      <c r="F127" s="150"/>
      <c r="G127" s="172" t="s">
        <v>91</v>
      </c>
      <c r="H127" s="151"/>
      <c r="I127" s="151"/>
      <c r="J127" s="151"/>
      <c r="K127" s="151"/>
      <c r="L127" s="150"/>
      <c r="M127" s="153"/>
      <c r="N127" s="150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73"/>
      <c r="AE127" s="73"/>
    </row>
    <row r="128" spans="1:31" s="2" customFormat="1" ht="12.95" customHeight="1" x14ac:dyDescent="0.2">
      <c r="A128" s="292"/>
      <c r="B128" s="192"/>
      <c r="C128" s="172" t="s">
        <v>92</v>
      </c>
      <c r="D128" s="151"/>
      <c r="E128" s="151"/>
      <c r="F128" s="150"/>
      <c r="G128" s="172" t="s">
        <v>93</v>
      </c>
      <c r="H128" s="151"/>
      <c r="I128" s="151"/>
      <c r="J128" s="151"/>
      <c r="K128" s="151"/>
      <c r="L128" s="150"/>
      <c r="M128" s="153"/>
      <c r="N128" s="150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73"/>
      <c r="AE128" s="73"/>
    </row>
    <row r="129" spans="1:31" s="2" customFormat="1" ht="12.95" customHeight="1" x14ac:dyDescent="0.2">
      <c r="A129" s="292"/>
      <c r="B129" s="192"/>
      <c r="C129" s="172" t="s">
        <v>94</v>
      </c>
      <c r="D129" s="151"/>
      <c r="E129" s="150"/>
      <c r="F129" s="150"/>
      <c r="G129" s="172" t="s">
        <v>95</v>
      </c>
      <c r="H129" s="151"/>
      <c r="I129" s="151"/>
      <c r="J129" s="151"/>
      <c r="K129" s="151"/>
      <c r="L129" s="151"/>
      <c r="M129" s="153"/>
      <c r="N129" s="150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73"/>
      <c r="AE129" s="73"/>
    </row>
    <row r="130" spans="1:31" s="2" customFormat="1" ht="12.95" customHeight="1" x14ac:dyDescent="0.2">
      <c r="A130" s="292"/>
      <c r="B130" s="192"/>
      <c r="C130" s="151"/>
      <c r="D130" s="150"/>
      <c r="E130" s="150"/>
      <c r="F130" s="150"/>
      <c r="G130" s="151"/>
      <c r="H130" s="150"/>
      <c r="I130" s="150"/>
      <c r="J130" s="150"/>
      <c r="K130" s="150"/>
      <c r="L130" s="150"/>
      <c r="M130" s="153"/>
      <c r="N130" s="150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73"/>
      <c r="AE130" s="73"/>
    </row>
    <row r="131" spans="1:31" s="2" customFormat="1" ht="12.95" customHeight="1" x14ac:dyDescent="0.2">
      <c r="A131" s="292"/>
      <c r="B131" s="192"/>
      <c r="C131" s="151" t="s">
        <v>96</v>
      </c>
      <c r="D131" s="151"/>
      <c r="E131" s="151"/>
      <c r="F131" s="151"/>
      <c r="G131" s="151"/>
      <c r="H131" s="150"/>
      <c r="I131" s="150"/>
      <c r="J131" s="150"/>
      <c r="K131" s="150"/>
      <c r="L131" s="150"/>
      <c r="M131" s="153"/>
      <c r="N131" s="150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73"/>
      <c r="AE131" s="73"/>
    </row>
    <row r="132" spans="1:31" s="2" customFormat="1" ht="12.95" customHeight="1" x14ac:dyDescent="0.2">
      <c r="A132" s="292"/>
      <c r="B132" s="192"/>
      <c r="C132" s="151"/>
      <c r="D132" s="151"/>
      <c r="E132" s="151"/>
      <c r="F132" s="151"/>
      <c r="G132" s="151"/>
      <c r="H132" s="150"/>
      <c r="I132" s="150"/>
      <c r="J132" s="150"/>
      <c r="K132" s="150"/>
      <c r="L132" s="150"/>
      <c r="M132" s="153"/>
      <c r="N132" s="150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73"/>
      <c r="AE132" s="73"/>
    </row>
    <row r="133" spans="1:31" s="2" customFormat="1" ht="12.95" customHeight="1" x14ac:dyDescent="0.2">
      <c r="A133" s="292"/>
      <c r="B133" s="192"/>
      <c r="C133" s="156"/>
      <c r="D133" s="157"/>
      <c r="E133" s="157"/>
      <c r="F133" s="157"/>
      <c r="G133" s="157"/>
      <c r="H133" s="159"/>
      <c r="I133" s="159"/>
      <c r="J133" s="159"/>
      <c r="K133" s="159"/>
      <c r="L133" s="159"/>
      <c r="M133" s="173"/>
      <c r="N133" s="160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73"/>
      <c r="AE133" s="73"/>
    </row>
    <row r="134" spans="1:31" s="2" customFormat="1" ht="12.95" customHeight="1" x14ac:dyDescent="0.2">
      <c r="A134" s="292"/>
      <c r="B134" s="192"/>
      <c r="C134" s="162"/>
      <c r="D134" s="299" t="s">
        <v>261</v>
      </c>
      <c r="E134" s="299"/>
      <c r="F134" s="299"/>
      <c r="G134" s="299"/>
      <c r="H134" s="299"/>
      <c r="I134" s="299"/>
      <c r="J134" s="299"/>
      <c r="K134" s="299"/>
      <c r="L134" s="299"/>
      <c r="M134" s="299"/>
      <c r="N134" s="300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73"/>
      <c r="AE134" s="73"/>
    </row>
    <row r="135" spans="1:31" s="2" customFormat="1" ht="12.95" customHeight="1" x14ac:dyDescent="0.2">
      <c r="A135" s="292"/>
      <c r="B135" s="150"/>
      <c r="C135" s="162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300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73"/>
      <c r="AE135" s="73"/>
    </row>
    <row r="136" spans="1:31" s="2" customFormat="1" ht="12.95" customHeight="1" x14ac:dyDescent="0.2">
      <c r="A136" s="292"/>
      <c r="B136" s="150"/>
      <c r="C136" s="174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300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73"/>
      <c r="AE136" s="73"/>
    </row>
    <row r="137" spans="1:31" s="2" customFormat="1" ht="12.95" customHeight="1" x14ac:dyDescent="0.2">
      <c r="A137" s="292"/>
      <c r="B137" s="150"/>
      <c r="C137" s="174"/>
      <c r="D137" s="184"/>
      <c r="E137" s="184"/>
      <c r="F137" s="288" t="s">
        <v>241</v>
      </c>
      <c r="G137" s="288"/>
      <c r="H137" s="288"/>
      <c r="I137" s="288"/>
      <c r="J137" s="184"/>
      <c r="K137" s="288" t="s">
        <v>242</v>
      </c>
      <c r="L137" s="288"/>
      <c r="M137" s="288"/>
      <c r="N137" s="289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73"/>
      <c r="AE137" s="73"/>
    </row>
    <row r="138" spans="1:31" s="2" customFormat="1" ht="12.95" customHeight="1" x14ac:dyDescent="0.2">
      <c r="A138" s="292"/>
      <c r="B138" s="150"/>
      <c r="C138" s="174"/>
      <c r="D138" s="175" t="s">
        <v>146</v>
      </c>
      <c r="E138" s="175"/>
      <c r="F138" s="288"/>
      <c r="G138" s="288"/>
      <c r="H138" s="288"/>
      <c r="I138" s="288"/>
      <c r="J138" s="175"/>
      <c r="K138" s="288"/>
      <c r="L138" s="288"/>
      <c r="M138" s="288"/>
      <c r="N138" s="289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73"/>
      <c r="AE138" s="73"/>
    </row>
    <row r="139" spans="1:31" s="2" customFormat="1" ht="12.95" customHeight="1" x14ac:dyDescent="0.2">
      <c r="A139" s="292"/>
      <c r="B139" s="150"/>
      <c r="C139" s="174"/>
      <c r="D139" s="176"/>
      <c r="E139" s="176"/>
      <c r="F139" s="176"/>
      <c r="G139" s="176"/>
      <c r="H139" s="176"/>
      <c r="I139" s="176"/>
      <c r="J139" s="176"/>
      <c r="K139" s="176"/>
      <c r="L139" s="176"/>
      <c r="M139" s="177"/>
      <c r="N139" s="163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73"/>
      <c r="AE139" s="73"/>
    </row>
    <row r="140" spans="1:31" s="2" customFormat="1" ht="12.95" customHeight="1" x14ac:dyDescent="0.2">
      <c r="A140" s="292"/>
      <c r="B140" s="150"/>
      <c r="C140" s="174"/>
      <c r="D140" s="178">
        <v>10</v>
      </c>
      <c r="E140" s="179" t="s">
        <v>259</v>
      </c>
      <c r="F140" s="284">
        <v>1</v>
      </c>
      <c r="G140" s="285"/>
      <c r="H140" s="285"/>
      <c r="I140" s="285" t="s">
        <v>243</v>
      </c>
      <c r="J140" s="285"/>
      <c r="K140" s="284" t="s">
        <v>244</v>
      </c>
      <c r="L140" s="285"/>
      <c r="M140" s="285"/>
      <c r="N140" s="163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73"/>
      <c r="AE140" s="73"/>
    </row>
    <row r="141" spans="1:31" s="2" customFormat="1" ht="12.95" customHeight="1" x14ac:dyDescent="0.2">
      <c r="A141" s="292"/>
      <c r="B141" s="150"/>
      <c r="C141" s="174"/>
      <c r="D141" s="178"/>
      <c r="E141" s="176"/>
      <c r="F141" s="176"/>
      <c r="G141" s="176"/>
      <c r="H141" s="176"/>
      <c r="I141" s="176"/>
      <c r="J141" s="176"/>
      <c r="K141" s="176"/>
      <c r="L141" s="176"/>
      <c r="M141" s="177"/>
      <c r="N141" s="163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73"/>
      <c r="AE141" s="73"/>
    </row>
    <row r="142" spans="1:31" s="2" customFormat="1" ht="12.95" customHeight="1" x14ac:dyDescent="0.2">
      <c r="A142" s="292"/>
      <c r="B142" s="150"/>
      <c r="C142" s="174"/>
      <c r="D142" s="178">
        <v>9</v>
      </c>
      <c r="E142" s="179" t="s">
        <v>259</v>
      </c>
      <c r="F142" s="284" t="s">
        <v>254</v>
      </c>
      <c r="G142" s="285"/>
      <c r="H142" s="285"/>
      <c r="I142" s="285" t="s">
        <v>243</v>
      </c>
      <c r="J142" s="285"/>
      <c r="K142" s="284" t="s">
        <v>245</v>
      </c>
      <c r="L142" s="285"/>
      <c r="M142" s="285"/>
      <c r="N142" s="163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73"/>
      <c r="AE142" s="73"/>
    </row>
    <row r="143" spans="1:31" s="2" customFormat="1" ht="12.95" customHeight="1" x14ac:dyDescent="0.2">
      <c r="A143" s="146"/>
      <c r="B143" s="150"/>
      <c r="C143" s="174"/>
      <c r="D143" s="178"/>
      <c r="E143" s="176"/>
      <c r="F143" s="176"/>
      <c r="G143" s="176"/>
      <c r="H143" s="176"/>
      <c r="I143" s="176"/>
      <c r="J143" s="176"/>
      <c r="K143" s="176"/>
      <c r="L143" s="176"/>
      <c r="M143" s="177"/>
      <c r="N143" s="163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73"/>
      <c r="AE143" s="73"/>
    </row>
    <row r="144" spans="1:31" s="2" customFormat="1" ht="12.95" customHeight="1" x14ac:dyDescent="0.2">
      <c r="A144" s="146"/>
      <c r="B144" s="150"/>
      <c r="C144" s="174"/>
      <c r="D144" s="178">
        <v>8</v>
      </c>
      <c r="E144" s="179" t="s">
        <v>259</v>
      </c>
      <c r="F144" s="284" t="s">
        <v>255</v>
      </c>
      <c r="G144" s="285"/>
      <c r="H144" s="285"/>
      <c r="I144" s="285" t="s">
        <v>243</v>
      </c>
      <c r="J144" s="285"/>
      <c r="K144" s="284" t="s">
        <v>246</v>
      </c>
      <c r="L144" s="285"/>
      <c r="M144" s="285"/>
      <c r="N144" s="163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73"/>
      <c r="AE144" s="73"/>
    </row>
    <row r="145" spans="1:31" s="2" customFormat="1" ht="12.95" customHeight="1" x14ac:dyDescent="0.2">
      <c r="A145" s="146"/>
      <c r="B145" s="150"/>
      <c r="C145" s="174"/>
      <c r="D145" s="178"/>
      <c r="E145" s="176"/>
      <c r="F145" s="176"/>
      <c r="G145" s="176"/>
      <c r="H145" s="176"/>
      <c r="I145" s="176"/>
      <c r="J145" s="176"/>
      <c r="K145" s="176"/>
      <c r="L145" s="176"/>
      <c r="M145" s="177"/>
      <c r="N145" s="163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73"/>
      <c r="AE145" s="73"/>
    </row>
    <row r="146" spans="1:31" s="2" customFormat="1" ht="12.95" customHeight="1" x14ac:dyDescent="0.2">
      <c r="A146" s="146"/>
      <c r="B146" s="150"/>
      <c r="C146" s="174"/>
      <c r="D146" s="178">
        <v>7</v>
      </c>
      <c r="E146" s="179" t="s">
        <v>259</v>
      </c>
      <c r="F146" s="284" t="s">
        <v>256</v>
      </c>
      <c r="G146" s="285"/>
      <c r="H146" s="285"/>
      <c r="I146" s="285" t="s">
        <v>243</v>
      </c>
      <c r="J146" s="285"/>
      <c r="K146" s="284" t="s">
        <v>247</v>
      </c>
      <c r="L146" s="285"/>
      <c r="M146" s="285"/>
      <c r="N146" s="163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73"/>
      <c r="AE146" s="73"/>
    </row>
    <row r="147" spans="1:31" s="2" customFormat="1" ht="12.95" customHeight="1" x14ac:dyDescent="0.2">
      <c r="A147" s="146"/>
      <c r="B147" s="150"/>
      <c r="C147" s="174"/>
      <c r="D147" s="178"/>
      <c r="E147" s="176"/>
      <c r="F147" s="176"/>
      <c r="G147" s="176"/>
      <c r="H147" s="176"/>
      <c r="I147" s="176"/>
      <c r="J147" s="176"/>
      <c r="K147" s="176"/>
      <c r="L147" s="176"/>
      <c r="M147" s="177"/>
      <c r="N147" s="163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73"/>
      <c r="AE147" s="73"/>
    </row>
    <row r="148" spans="1:31" s="2" customFormat="1" ht="12.95" customHeight="1" x14ac:dyDescent="0.2">
      <c r="A148" s="146"/>
      <c r="B148" s="150"/>
      <c r="C148" s="174"/>
      <c r="D148" s="178">
        <v>6</v>
      </c>
      <c r="E148" s="179" t="s">
        <v>259</v>
      </c>
      <c r="F148" s="284" t="s">
        <v>254</v>
      </c>
      <c r="G148" s="285"/>
      <c r="H148" s="285"/>
      <c r="I148" s="285" t="s">
        <v>258</v>
      </c>
      <c r="J148" s="285"/>
      <c r="K148" s="284" t="s">
        <v>244</v>
      </c>
      <c r="L148" s="285"/>
      <c r="M148" s="285"/>
      <c r="N148" s="163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73"/>
      <c r="AE148" s="73"/>
    </row>
    <row r="149" spans="1:31" s="2" customFormat="1" ht="12.95" customHeight="1" x14ac:dyDescent="0.2">
      <c r="A149" s="146"/>
      <c r="B149" s="150"/>
      <c r="C149" s="174"/>
      <c r="D149" s="178"/>
      <c r="E149" s="176"/>
      <c r="F149" s="176"/>
      <c r="G149" s="176"/>
      <c r="H149" s="176"/>
      <c r="I149" s="176"/>
      <c r="J149" s="176"/>
      <c r="K149" s="176"/>
      <c r="L149" s="176"/>
      <c r="M149" s="177"/>
      <c r="N149" s="163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73"/>
      <c r="AE149" s="73"/>
    </row>
    <row r="150" spans="1:31" s="2" customFormat="1" ht="12.95" customHeight="1" x14ac:dyDescent="0.2">
      <c r="A150" s="146"/>
      <c r="B150" s="150"/>
      <c r="C150" s="174"/>
      <c r="D150" s="178">
        <v>5</v>
      </c>
      <c r="E150" s="179" t="s">
        <v>259</v>
      </c>
      <c r="F150" s="284" t="s">
        <v>255</v>
      </c>
      <c r="G150" s="285"/>
      <c r="H150" s="285"/>
      <c r="I150" s="285" t="s">
        <v>258</v>
      </c>
      <c r="J150" s="285"/>
      <c r="K150" s="284" t="s">
        <v>248</v>
      </c>
      <c r="L150" s="285"/>
      <c r="M150" s="285"/>
      <c r="N150" s="163"/>
      <c r="O150" s="147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73"/>
      <c r="AE150" s="73"/>
    </row>
    <row r="151" spans="1:31" s="2" customFormat="1" ht="12.95" customHeight="1" x14ac:dyDescent="0.2">
      <c r="A151" s="146"/>
      <c r="B151" s="150"/>
      <c r="C151" s="174"/>
      <c r="D151" s="178"/>
      <c r="E151" s="176"/>
      <c r="F151" s="176"/>
      <c r="G151" s="176"/>
      <c r="H151" s="176"/>
      <c r="I151" s="176"/>
      <c r="J151" s="176"/>
      <c r="K151" s="176"/>
      <c r="L151" s="176"/>
      <c r="M151" s="177"/>
      <c r="N151" s="163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73"/>
      <c r="AE151" s="73"/>
    </row>
    <row r="152" spans="1:31" s="2" customFormat="1" ht="12.95" customHeight="1" x14ac:dyDescent="0.2">
      <c r="A152" s="146"/>
      <c r="B152" s="150"/>
      <c r="C152" s="174"/>
      <c r="D152" s="178">
        <v>4</v>
      </c>
      <c r="E152" s="179" t="s">
        <v>259</v>
      </c>
      <c r="F152" s="285" t="s">
        <v>249</v>
      </c>
      <c r="G152" s="285"/>
      <c r="H152" s="285"/>
      <c r="I152" s="285"/>
      <c r="J152" s="285"/>
      <c r="K152" s="285"/>
      <c r="L152" s="285"/>
      <c r="M152" s="285"/>
      <c r="N152" s="163"/>
      <c r="O152" s="147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73"/>
      <c r="AE152" s="73"/>
    </row>
    <row r="153" spans="1:31" s="2" customFormat="1" ht="12.95" customHeight="1" x14ac:dyDescent="0.2">
      <c r="A153" s="146"/>
      <c r="B153" s="150"/>
      <c r="C153" s="174"/>
      <c r="D153" s="178"/>
      <c r="E153" s="176"/>
      <c r="F153" s="176"/>
      <c r="G153" s="176"/>
      <c r="H153" s="176"/>
      <c r="I153" s="176"/>
      <c r="J153" s="176"/>
      <c r="K153" s="176"/>
      <c r="L153" s="176"/>
      <c r="M153" s="177"/>
      <c r="N153" s="163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73"/>
      <c r="AE153" s="73"/>
    </row>
    <row r="154" spans="1:31" s="2" customFormat="1" ht="12.95" customHeight="1" x14ac:dyDescent="0.2">
      <c r="A154" s="146"/>
      <c r="B154" s="150"/>
      <c r="C154" s="174"/>
      <c r="D154" s="178">
        <v>3</v>
      </c>
      <c r="E154" s="179" t="s">
        <v>259</v>
      </c>
      <c r="F154" s="284" t="s">
        <v>257</v>
      </c>
      <c r="G154" s="285"/>
      <c r="H154" s="285"/>
      <c r="I154" s="285" t="s">
        <v>258</v>
      </c>
      <c r="J154" s="285"/>
      <c r="K154" s="284" t="s">
        <v>251</v>
      </c>
      <c r="L154" s="285"/>
      <c r="M154" s="285"/>
      <c r="N154" s="163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73"/>
      <c r="AE154" s="73"/>
    </row>
    <row r="155" spans="1:31" s="2" customFormat="1" ht="12.95" customHeight="1" x14ac:dyDescent="0.2">
      <c r="A155" s="146"/>
      <c r="B155" s="150"/>
      <c r="C155" s="174"/>
      <c r="D155" s="178"/>
      <c r="E155" s="176"/>
      <c r="F155" s="176"/>
      <c r="G155" s="176"/>
      <c r="H155" s="176"/>
      <c r="I155" s="176"/>
      <c r="J155" s="176"/>
      <c r="K155" s="176"/>
      <c r="L155" s="176"/>
      <c r="M155" s="177"/>
      <c r="N155" s="163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73"/>
      <c r="AE155" s="73"/>
    </row>
    <row r="156" spans="1:31" s="2" customFormat="1" ht="12.95" customHeight="1" x14ac:dyDescent="0.2">
      <c r="A156" s="146"/>
      <c r="B156" s="150"/>
      <c r="C156" s="174"/>
      <c r="D156" s="178">
        <v>2</v>
      </c>
      <c r="E156" s="179" t="s">
        <v>259</v>
      </c>
      <c r="F156" s="284" t="s">
        <v>253</v>
      </c>
      <c r="G156" s="285"/>
      <c r="H156" s="285"/>
      <c r="I156" s="285" t="s">
        <v>243</v>
      </c>
      <c r="J156" s="285"/>
      <c r="K156" s="284" t="s">
        <v>252</v>
      </c>
      <c r="L156" s="285"/>
      <c r="M156" s="285"/>
      <c r="N156" s="163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73"/>
      <c r="AE156" s="73"/>
    </row>
    <row r="157" spans="1:31" s="2" customFormat="1" ht="12.95" customHeight="1" x14ac:dyDescent="0.2">
      <c r="A157" s="146"/>
      <c r="B157" s="150"/>
      <c r="C157" s="174"/>
      <c r="D157" s="178"/>
      <c r="E157" s="176"/>
      <c r="F157" s="176"/>
      <c r="G157" s="176"/>
      <c r="H157" s="176"/>
      <c r="I157" s="176"/>
      <c r="J157" s="176"/>
      <c r="K157" s="176"/>
      <c r="L157" s="176"/>
      <c r="M157" s="177"/>
      <c r="N157" s="163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73"/>
      <c r="AE157" s="73"/>
    </row>
    <row r="158" spans="1:31" s="2" customFormat="1" ht="12.95" customHeight="1" x14ac:dyDescent="0.2">
      <c r="A158" s="146"/>
      <c r="B158" s="150"/>
      <c r="C158" s="174"/>
      <c r="D158" s="178">
        <v>1</v>
      </c>
      <c r="E158" s="179" t="s">
        <v>259</v>
      </c>
      <c r="F158" s="284" t="s">
        <v>250</v>
      </c>
      <c r="G158" s="284"/>
      <c r="H158" s="284"/>
      <c r="I158" s="284"/>
      <c r="J158" s="284"/>
      <c r="K158" s="284"/>
      <c r="L158" s="284"/>
      <c r="M158" s="284"/>
      <c r="N158" s="163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73"/>
      <c r="AE158" s="73"/>
    </row>
    <row r="159" spans="1:31" s="2" customFormat="1" ht="12.95" customHeight="1" x14ac:dyDescent="0.2">
      <c r="A159" s="146"/>
      <c r="B159" s="150"/>
      <c r="C159" s="174"/>
      <c r="D159" s="178"/>
      <c r="E159" s="176"/>
      <c r="F159" s="176"/>
      <c r="G159" s="176"/>
      <c r="H159" s="176"/>
      <c r="I159" s="176"/>
      <c r="J159" s="176"/>
      <c r="K159" s="176"/>
      <c r="L159" s="176"/>
      <c r="M159" s="177"/>
      <c r="N159" s="163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73"/>
      <c r="AE159" s="73"/>
    </row>
    <row r="160" spans="1:31" s="2" customFormat="1" ht="12.95" customHeight="1" x14ac:dyDescent="0.2">
      <c r="A160" s="146"/>
      <c r="B160" s="150"/>
      <c r="C160" s="174"/>
      <c r="D160" s="180" t="s">
        <v>175</v>
      </c>
      <c r="E160" s="179" t="s">
        <v>259</v>
      </c>
      <c r="F160" s="284" t="s">
        <v>253</v>
      </c>
      <c r="G160" s="285"/>
      <c r="H160" s="285"/>
      <c r="I160" s="176"/>
      <c r="J160" s="176"/>
      <c r="K160" s="284" t="s">
        <v>253</v>
      </c>
      <c r="L160" s="285"/>
      <c r="M160" s="285"/>
      <c r="N160" s="163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73"/>
      <c r="AE160" s="73"/>
    </row>
    <row r="161" spans="1:31" s="2" customFormat="1" ht="12.95" customHeight="1" x14ac:dyDescent="0.2">
      <c r="A161" s="146"/>
      <c r="B161" s="150"/>
      <c r="C161" s="181"/>
      <c r="D161" s="168"/>
      <c r="E161" s="168"/>
      <c r="F161" s="168"/>
      <c r="G161" s="168"/>
      <c r="H161" s="168"/>
      <c r="I161" s="168"/>
      <c r="J161" s="168"/>
      <c r="K161" s="168"/>
      <c r="L161" s="168"/>
      <c r="M161" s="182"/>
      <c r="N161" s="169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73"/>
      <c r="AE161" s="73"/>
    </row>
    <row r="162" spans="1:31" s="2" customFormat="1" ht="12.95" customHeight="1" x14ac:dyDescent="0.2">
      <c r="A162" s="146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 t="s">
        <v>81</v>
      </c>
      <c r="L162" s="183">
        <f>M120</f>
        <v>0</v>
      </c>
      <c r="M162" s="164" t="s">
        <v>97</v>
      </c>
      <c r="N162" s="150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73"/>
      <c r="AE162" s="73"/>
    </row>
    <row r="163" spans="1:31" s="2" customFormat="1" ht="12.95" customHeight="1" x14ac:dyDescent="0.2">
      <c r="A163" s="146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64" t="s">
        <v>98</v>
      </c>
      <c r="N163" s="150"/>
      <c r="O163" s="146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75"/>
    </row>
    <row r="164" spans="1:31" s="2" customFormat="1" ht="12.95" customHeight="1" x14ac:dyDescent="0.2">
      <c r="A164" s="292"/>
      <c r="B164" s="194"/>
      <c r="C164" s="195"/>
      <c r="D164" s="195"/>
      <c r="E164" s="195"/>
      <c r="F164" s="195"/>
      <c r="G164" s="195"/>
      <c r="H164" s="195"/>
      <c r="I164" s="195"/>
      <c r="J164" s="195"/>
      <c r="K164" s="195" t="s">
        <v>0</v>
      </c>
      <c r="L164" s="195"/>
      <c r="M164" s="195"/>
      <c r="N164" s="195"/>
      <c r="O164" s="145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73"/>
    </row>
    <row r="165" spans="1:31" s="2" customFormat="1" ht="12.95" customHeight="1" x14ac:dyDescent="0.2">
      <c r="A165" s="292"/>
      <c r="B165" s="194"/>
      <c r="C165" s="195"/>
      <c r="D165" s="195"/>
      <c r="E165" s="195"/>
      <c r="F165" s="195"/>
      <c r="G165" s="195"/>
      <c r="H165" s="195"/>
      <c r="I165" s="195"/>
      <c r="J165" s="195"/>
      <c r="K165" s="195" t="s">
        <v>65</v>
      </c>
      <c r="L165" s="195"/>
      <c r="M165" s="194"/>
      <c r="N165" s="194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73"/>
    </row>
    <row r="166" spans="1:31" s="2" customFormat="1" ht="12.95" customHeight="1" x14ac:dyDescent="0.2">
      <c r="A166" s="292"/>
      <c r="B166" s="194"/>
      <c r="C166" s="195"/>
      <c r="D166" s="195"/>
      <c r="E166" s="195"/>
      <c r="F166" s="195"/>
      <c r="G166" s="195"/>
      <c r="H166" s="195"/>
      <c r="I166" s="195"/>
      <c r="J166" s="195"/>
      <c r="K166" s="196" t="s">
        <v>280</v>
      </c>
      <c r="L166" s="195"/>
      <c r="M166" s="194"/>
      <c r="N166" s="194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73"/>
      <c r="AE166" s="73"/>
    </row>
    <row r="167" spans="1:31" s="2" customFormat="1" ht="12.95" customHeight="1" x14ac:dyDescent="0.2">
      <c r="A167" s="292"/>
      <c r="B167" s="199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8"/>
      <c r="N167" s="194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73"/>
      <c r="AE167" s="73"/>
    </row>
    <row r="168" spans="1:31" s="2" customFormat="1" ht="12.95" customHeight="1" x14ac:dyDescent="0.2">
      <c r="A168" s="292"/>
      <c r="B168" s="199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213" t="s">
        <v>57</v>
      </c>
      <c r="N168" s="194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73"/>
      <c r="AE168" s="73"/>
    </row>
    <row r="169" spans="1:31" s="2" customFormat="1" ht="12.95" customHeight="1" x14ac:dyDescent="0.2">
      <c r="A169" s="292"/>
      <c r="B169" s="199"/>
      <c r="C169" s="196" t="s">
        <v>99</v>
      </c>
      <c r="D169" s="195"/>
      <c r="E169" s="195"/>
      <c r="F169" s="195"/>
      <c r="G169" s="195"/>
      <c r="H169" s="231" t="s">
        <v>262</v>
      </c>
      <c r="I169" s="195"/>
      <c r="J169" s="195"/>
      <c r="K169" s="195"/>
      <c r="L169" s="195"/>
      <c r="M169" s="213" t="s">
        <v>68</v>
      </c>
      <c r="N169" s="194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73"/>
      <c r="AE169" s="73"/>
    </row>
    <row r="170" spans="1:31" s="2" customFormat="1" ht="12.95" customHeight="1" x14ac:dyDescent="0.2">
      <c r="A170" s="292"/>
      <c r="B170" s="199"/>
      <c r="C170" s="232" t="s">
        <v>100</v>
      </c>
      <c r="D170" s="233"/>
      <c r="E170" s="233"/>
      <c r="F170" s="233"/>
      <c r="G170" s="218" t="s">
        <v>70</v>
      </c>
      <c r="H170" s="218" t="s">
        <v>71</v>
      </c>
      <c r="I170" s="218" t="s">
        <v>72</v>
      </c>
      <c r="J170" s="218">
        <v>6</v>
      </c>
      <c r="K170" s="218" t="s">
        <v>73</v>
      </c>
      <c r="L170" s="234" t="s">
        <v>74</v>
      </c>
      <c r="M170" s="208">
        <f>INPUT!K34</f>
        <v>0</v>
      </c>
      <c r="N170" s="194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73"/>
      <c r="AE170" s="73"/>
    </row>
    <row r="171" spans="1:31" s="2" customFormat="1" ht="12.95" customHeight="1" x14ac:dyDescent="0.2">
      <c r="A171" s="292"/>
      <c r="B171" s="199"/>
      <c r="C171" s="235" t="s">
        <v>101</v>
      </c>
      <c r="D171" s="195"/>
      <c r="E171" s="195"/>
      <c r="F171" s="195"/>
      <c r="G171" s="194" t="s">
        <v>70</v>
      </c>
      <c r="H171" s="194" t="s">
        <v>71</v>
      </c>
      <c r="I171" s="194" t="s">
        <v>72</v>
      </c>
      <c r="J171" s="194">
        <v>6</v>
      </c>
      <c r="K171" s="194" t="s">
        <v>73</v>
      </c>
      <c r="L171" s="236" t="s">
        <v>74</v>
      </c>
      <c r="M171" s="208">
        <f>INPUT!K35</f>
        <v>0</v>
      </c>
      <c r="N171" s="194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73"/>
      <c r="AE171" s="73"/>
    </row>
    <row r="172" spans="1:31" s="2" customFormat="1" ht="12.95" customHeight="1" x14ac:dyDescent="0.2">
      <c r="A172" s="292"/>
      <c r="B172" s="199"/>
      <c r="C172" s="235" t="s">
        <v>102</v>
      </c>
      <c r="D172" s="195"/>
      <c r="E172" s="195"/>
      <c r="F172" s="195"/>
      <c r="G172" s="194" t="s">
        <v>70</v>
      </c>
      <c r="H172" s="194" t="s">
        <v>71</v>
      </c>
      <c r="I172" s="194" t="s">
        <v>72</v>
      </c>
      <c r="J172" s="194">
        <v>6</v>
      </c>
      <c r="K172" s="194" t="s">
        <v>73</v>
      </c>
      <c r="L172" s="236" t="s">
        <v>74</v>
      </c>
      <c r="M172" s="208">
        <f>INPUT!K36</f>
        <v>0</v>
      </c>
      <c r="N172" s="194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73"/>
      <c r="AE172" s="73"/>
    </row>
    <row r="173" spans="1:31" s="2" customFormat="1" ht="12.95" customHeight="1" x14ac:dyDescent="0.2">
      <c r="A173" s="292"/>
      <c r="B173" s="199"/>
      <c r="C173" s="235" t="s">
        <v>103</v>
      </c>
      <c r="D173" s="195"/>
      <c r="E173" s="195"/>
      <c r="F173" s="195"/>
      <c r="G173" s="194" t="s">
        <v>70</v>
      </c>
      <c r="H173" s="194" t="s">
        <v>71</v>
      </c>
      <c r="I173" s="194" t="s">
        <v>72</v>
      </c>
      <c r="J173" s="194">
        <v>6</v>
      </c>
      <c r="K173" s="194" t="s">
        <v>73</v>
      </c>
      <c r="L173" s="236" t="s">
        <v>74</v>
      </c>
      <c r="M173" s="208">
        <f>INPUT!K37</f>
        <v>0</v>
      </c>
      <c r="N173" s="194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73"/>
      <c r="AE173" s="73"/>
    </row>
    <row r="174" spans="1:31" s="2" customFormat="1" ht="12.95" customHeight="1" x14ac:dyDescent="0.2">
      <c r="A174" s="292"/>
      <c r="B174" s="199"/>
      <c r="C174" s="237" t="s">
        <v>104</v>
      </c>
      <c r="D174" s="238"/>
      <c r="E174" s="238"/>
      <c r="F174" s="238"/>
      <c r="G174" s="217" t="s">
        <v>70</v>
      </c>
      <c r="H174" s="217" t="s">
        <v>71</v>
      </c>
      <c r="I174" s="217" t="s">
        <v>72</v>
      </c>
      <c r="J174" s="217">
        <v>6</v>
      </c>
      <c r="K174" s="217" t="s">
        <v>73</v>
      </c>
      <c r="L174" s="210" t="s">
        <v>74</v>
      </c>
      <c r="M174" s="208">
        <f>INPUT!K38</f>
        <v>0</v>
      </c>
      <c r="N174" s="194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73"/>
      <c r="AE174" s="73"/>
    </row>
    <row r="175" spans="1:31" s="2" customFormat="1" ht="12.95" customHeight="1" x14ac:dyDescent="0.2">
      <c r="A175" s="292"/>
      <c r="B175" s="199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8"/>
      <c r="N175" s="194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73"/>
      <c r="AE175" s="73"/>
    </row>
    <row r="176" spans="1:31" s="2" customFormat="1" ht="12.95" customHeight="1" x14ac:dyDescent="0.2">
      <c r="A176" s="292"/>
      <c r="B176" s="199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 t="s">
        <v>81</v>
      </c>
      <c r="M176" s="239">
        <f>IF(SUM(M170:M174)&gt;50,50,SUM(M170:M174))</f>
        <v>0</v>
      </c>
      <c r="N176" s="194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73"/>
      <c r="AE176" s="73"/>
    </row>
    <row r="177" spans="1:31" s="2" customFormat="1" ht="12.95" customHeight="1" x14ac:dyDescent="0.25">
      <c r="A177" s="292"/>
      <c r="B177" s="199"/>
      <c r="C177" s="240" t="s">
        <v>265</v>
      </c>
      <c r="D177" s="195"/>
      <c r="E177" s="195"/>
      <c r="F177" s="195"/>
      <c r="G177" s="195"/>
      <c r="H177" s="195"/>
      <c r="I177" s="195"/>
      <c r="J177" s="195"/>
      <c r="K177" s="195"/>
      <c r="L177" s="195"/>
      <c r="M177" s="198"/>
      <c r="N177" s="194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73"/>
      <c r="AE177" s="73"/>
    </row>
    <row r="178" spans="1:31" s="2" customFormat="1" ht="12.95" customHeight="1" x14ac:dyDescent="0.2">
      <c r="A178" s="292"/>
      <c r="B178" s="199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8"/>
      <c r="N178" s="194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73"/>
      <c r="AE178" s="73"/>
    </row>
    <row r="179" spans="1:31" s="2" customFormat="1" ht="12.95" customHeight="1" x14ac:dyDescent="0.2">
      <c r="A179" s="292"/>
      <c r="B179" s="199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8"/>
      <c r="N179" s="194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73"/>
      <c r="AE179" s="73"/>
    </row>
    <row r="180" spans="1:31" s="2" customFormat="1" ht="12.95" customHeight="1" x14ac:dyDescent="0.2">
      <c r="A180" s="292"/>
      <c r="B180" s="199"/>
      <c r="C180" s="195" t="s">
        <v>105</v>
      </c>
      <c r="D180" s="195"/>
      <c r="E180" s="195"/>
      <c r="F180" s="195" t="s">
        <v>106</v>
      </c>
      <c r="G180" s="195"/>
      <c r="H180" s="195"/>
      <c r="I180" s="195"/>
      <c r="J180" s="195"/>
      <c r="K180" s="195"/>
      <c r="L180" s="195"/>
      <c r="M180" s="198"/>
      <c r="N180" s="194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73"/>
      <c r="AE180" s="73"/>
    </row>
    <row r="181" spans="1:31" s="2" customFormat="1" ht="12.95" customHeight="1" x14ac:dyDescent="0.2">
      <c r="A181" s="292"/>
      <c r="B181" s="199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8"/>
      <c r="N181" s="194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73"/>
      <c r="AE181" s="73"/>
    </row>
    <row r="182" spans="1:31" s="2" customFormat="1" ht="12.95" customHeight="1" x14ac:dyDescent="0.2">
      <c r="A182" s="292"/>
      <c r="B182" s="199"/>
      <c r="C182" s="195" t="s">
        <v>107</v>
      </c>
      <c r="D182" s="195"/>
      <c r="E182" s="195"/>
      <c r="F182" s="195" t="s">
        <v>108</v>
      </c>
      <c r="G182" s="195"/>
      <c r="H182" s="195"/>
      <c r="I182" s="195"/>
      <c r="J182" s="195"/>
      <c r="K182" s="195"/>
      <c r="L182" s="195"/>
      <c r="M182" s="198"/>
      <c r="N182" s="194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73"/>
      <c r="AE182" s="73"/>
    </row>
    <row r="183" spans="1:31" s="2" customFormat="1" ht="12.95" customHeight="1" x14ac:dyDescent="0.2">
      <c r="A183" s="292"/>
      <c r="B183" s="199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8"/>
      <c r="N183" s="194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73"/>
      <c r="AE183" s="73"/>
    </row>
    <row r="184" spans="1:31" s="2" customFormat="1" ht="12.95" customHeight="1" x14ac:dyDescent="0.2">
      <c r="A184" s="292"/>
      <c r="B184" s="199"/>
      <c r="C184" s="195" t="s">
        <v>109</v>
      </c>
      <c r="D184" s="195"/>
      <c r="E184" s="195"/>
      <c r="F184" s="195" t="s">
        <v>110</v>
      </c>
      <c r="G184" s="195"/>
      <c r="H184" s="195"/>
      <c r="I184" s="195"/>
      <c r="J184" s="195"/>
      <c r="K184" s="195"/>
      <c r="L184" s="195"/>
      <c r="M184" s="198"/>
      <c r="N184" s="194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73"/>
      <c r="AE184" s="73"/>
    </row>
    <row r="185" spans="1:31" s="2" customFormat="1" ht="12.95" customHeight="1" x14ac:dyDescent="0.2">
      <c r="A185" s="292"/>
      <c r="B185" s="199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8"/>
      <c r="N185" s="194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73"/>
      <c r="AE185" s="73"/>
    </row>
    <row r="186" spans="1:31" s="2" customFormat="1" ht="12.95" customHeight="1" x14ac:dyDescent="0.2">
      <c r="A186" s="292"/>
      <c r="B186" s="199"/>
      <c r="C186" s="195" t="s">
        <v>111</v>
      </c>
      <c r="D186" s="195"/>
      <c r="E186" s="195"/>
      <c r="F186" s="195" t="s">
        <v>112</v>
      </c>
      <c r="G186" s="195"/>
      <c r="H186" s="195"/>
      <c r="I186" s="195"/>
      <c r="J186" s="195"/>
      <c r="K186" s="195"/>
      <c r="L186" s="195"/>
      <c r="M186" s="198"/>
      <c r="N186" s="194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73"/>
      <c r="AE186" s="73"/>
    </row>
    <row r="187" spans="1:31" s="2" customFormat="1" ht="12.95" customHeight="1" x14ac:dyDescent="0.2">
      <c r="A187" s="292"/>
      <c r="B187" s="199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8"/>
      <c r="N187" s="194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73"/>
      <c r="AE187" s="73"/>
    </row>
    <row r="188" spans="1:31" s="2" customFormat="1" ht="12.95" customHeight="1" x14ac:dyDescent="0.2">
      <c r="A188" s="292"/>
      <c r="B188" s="199"/>
      <c r="C188" s="195" t="s">
        <v>113</v>
      </c>
      <c r="D188" s="195"/>
      <c r="E188" s="195"/>
      <c r="F188" s="195" t="s">
        <v>114</v>
      </c>
      <c r="G188" s="195"/>
      <c r="H188" s="195"/>
      <c r="I188" s="195"/>
      <c r="J188" s="195"/>
      <c r="K188" s="195"/>
      <c r="L188" s="195"/>
      <c r="M188" s="198"/>
      <c r="N188" s="194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73"/>
      <c r="AE188" s="73"/>
    </row>
    <row r="189" spans="1:31" s="2" customFormat="1" ht="12.95" customHeight="1" x14ac:dyDescent="0.2">
      <c r="A189" s="292"/>
      <c r="B189" s="199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8"/>
      <c r="N189" s="194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73"/>
      <c r="AE189" s="73"/>
    </row>
    <row r="190" spans="1:31" s="2" customFormat="1" ht="12.95" customHeight="1" x14ac:dyDescent="0.2">
      <c r="A190" s="292"/>
      <c r="B190" s="199"/>
      <c r="C190" s="195" t="s">
        <v>115</v>
      </c>
      <c r="D190" s="195"/>
      <c r="E190" s="195"/>
      <c r="F190" s="195"/>
      <c r="G190" s="195"/>
      <c r="H190" s="195"/>
      <c r="I190" s="195"/>
      <c r="J190" s="195"/>
      <c r="K190" s="195"/>
      <c r="L190" s="195"/>
      <c r="M190" s="198"/>
      <c r="N190" s="194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73"/>
      <c r="AE190" s="73"/>
    </row>
    <row r="191" spans="1:31" s="2" customFormat="1" ht="12.95" customHeight="1" x14ac:dyDescent="0.2">
      <c r="A191" s="292"/>
      <c r="B191" s="199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8"/>
      <c r="N191" s="194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73"/>
      <c r="AE191" s="73"/>
    </row>
    <row r="192" spans="1:31" s="2" customFormat="1" ht="12.95" customHeight="1" x14ac:dyDescent="0.2">
      <c r="A192" s="292"/>
      <c r="B192" s="199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8"/>
      <c r="N192" s="194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73"/>
      <c r="AE192" s="73"/>
    </row>
    <row r="193" spans="1:31" s="2" customFormat="1" ht="12.95" customHeight="1" x14ac:dyDescent="0.2">
      <c r="A193" s="292"/>
      <c r="B193" s="199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8"/>
      <c r="N193" s="194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73"/>
      <c r="AE193" s="73"/>
    </row>
    <row r="194" spans="1:31" s="2" customFormat="1" ht="12.95" customHeight="1" x14ac:dyDescent="0.2">
      <c r="A194" s="292"/>
      <c r="B194" s="199"/>
      <c r="C194" s="240" t="s">
        <v>264</v>
      </c>
      <c r="D194" s="195"/>
      <c r="E194" s="195"/>
      <c r="F194" s="195"/>
      <c r="G194" s="195"/>
      <c r="H194" s="195"/>
      <c r="I194" s="195"/>
      <c r="J194" s="195"/>
      <c r="K194" s="195"/>
      <c r="L194" s="195"/>
      <c r="M194" s="198"/>
      <c r="N194" s="194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73"/>
      <c r="AE194" s="73"/>
    </row>
    <row r="195" spans="1:31" s="2" customFormat="1" ht="12.95" customHeight="1" x14ac:dyDescent="0.2">
      <c r="A195" s="292"/>
      <c r="B195" s="199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8"/>
      <c r="N195" s="194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73"/>
      <c r="AE195" s="73"/>
    </row>
    <row r="196" spans="1:31" s="2" customFormat="1" ht="12.95" customHeight="1" x14ac:dyDescent="0.2">
      <c r="A196" s="292"/>
      <c r="B196" s="199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8"/>
      <c r="N196" s="194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73"/>
      <c r="AE196" s="73"/>
    </row>
    <row r="197" spans="1:31" s="2" customFormat="1" ht="12.95" customHeight="1" x14ac:dyDescent="0.2">
      <c r="A197" s="292"/>
      <c r="B197" s="199"/>
      <c r="C197" s="241" t="s">
        <v>116</v>
      </c>
      <c r="D197" s="195"/>
      <c r="E197" s="195"/>
      <c r="F197" s="195"/>
      <c r="G197" s="195"/>
      <c r="H197" s="195"/>
      <c r="I197" s="195"/>
      <c r="J197" s="195"/>
      <c r="K197" s="195"/>
      <c r="L197" s="195"/>
      <c r="M197" s="198"/>
      <c r="N197" s="194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73"/>
      <c r="AE197" s="73"/>
    </row>
    <row r="198" spans="1:31" s="2" customFormat="1" ht="12.95" customHeight="1" x14ac:dyDescent="0.2">
      <c r="A198" s="292"/>
      <c r="B198" s="199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8"/>
      <c r="N198" s="194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73"/>
      <c r="AE198" s="73"/>
    </row>
    <row r="199" spans="1:31" s="2" customFormat="1" ht="12.95" customHeight="1" x14ac:dyDescent="0.2">
      <c r="A199" s="292"/>
      <c r="B199" s="199"/>
      <c r="C199" s="195" t="s">
        <v>117</v>
      </c>
      <c r="D199" s="195"/>
      <c r="E199" s="195"/>
      <c r="F199" s="195"/>
      <c r="G199" s="195"/>
      <c r="H199" s="195"/>
      <c r="I199" s="195"/>
      <c r="J199" s="195"/>
      <c r="K199" s="195"/>
      <c r="L199" s="195"/>
      <c r="M199" s="198"/>
      <c r="N199" s="194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73"/>
      <c r="AE199" s="73"/>
    </row>
    <row r="200" spans="1:31" s="2" customFormat="1" ht="12.95" customHeight="1" x14ac:dyDescent="0.2">
      <c r="A200" s="292"/>
      <c r="B200" s="199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8"/>
      <c r="N200" s="194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73"/>
      <c r="AE200" s="73"/>
    </row>
    <row r="201" spans="1:31" s="2" customFormat="1" ht="12.95" customHeight="1" x14ac:dyDescent="0.2">
      <c r="A201" s="146"/>
      <c r="B201" s="199"/>
      <c r="C201" s="241" t="s">
        <v>269</v>
      </c>
      <c r="D201" s="195"/>
      <c r="E201" s="195"/>
      <c r="F201" s="195"/>
      <c r="G201" s="195"/>
      <c r="H201" s="195"/>
      <c r="I201" s="195"/>
      <c r="J201" s="195"/>
      <c r="K201" s="195"/>
      <c r="L201" s="195"/>
      <c r="M201" s="198"/>
      <c r="N201" s="194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73"/>
      <c r="AE201" s="73"/>
    </row>
    <row r="202" spans="1:31" s="2" customFormat="1" ht="12.95" customHeight="1" x14ac:dyDescent="0.2">
      <c r="A202" s="146"/>
      <c r="B202" s="199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8"/>
      <c r="N202" s="194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73"/>
      <c r="AE202" s="73"/>
    </row>
    <row r="203" spans="1:31" s="2" customFormat="1" ht="12.95" customHeight="1" x14ac:dyDescent="0.2">
      <c r="A203" s="146"/>
      <c r="B203" s="199"/>
      <c r="C203" s="241" t="s">
        <v>266</v>
      </c>
      <c r="D203" s="195"/>
      <c r="E203" s="195"/>
      <c r="F203" s="195"/>
      <c r="G203" s="195"/>
      <c r="H203" s="195"/>
      <c r="I203" s="195"/>
      <c r="J203" s="195"/>
      <c r="K203" s="195"/>
      <c r="L203" s="195"/>
      <c r="M203" s="198"/>
      <c r="N203" s="194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73"/>
      <c r="AE203" s="73"/>
    </row>
    <row r="204" spans="1:31" s="2" customFormat="1" ht="12.95" customHeight="1" x14ac:dyDescent="0.2">
      <c r="A204" s="146"/>
      <c r="B204" s="199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8"/>
      <c r="N204" s="194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73"/>
      <c r="AE204" s="73"/>
    </row>
    <row r="205" spans="1:31" s="2" customFormat="1" ht="12.95" customHeight="1" x14ac:dyDescent="0.2">
      <c r="A205" s="146"/>
      <c r="B205" s="199"/>
      <c r="C205" s="241" t="s">
        <v>267</v>
      </c>
      <c r="D205" s="195"/>
      <c r="E205" s="195"/>
      <c r="F205" s="195"/>
      <c r="G205" s="195"/>
      <c r="H205" s="195"/>
      <c r="I205" s="195"/>
      <c r="J205" s="195"/>
      <c r="K205" s="195"/>
      <c r="L205" s="195"/>
      <c r="M205" s="198"/>
      <c r="N205" s="194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73"/>
      <c r="AE205" s="73"/>
    </row>
    <row r="206" spans="1:31" s="2" customFormat="1" ht="12.95" customHeight="1" x14ac:dyDescent="0.2">
      <c r="A206" s="146"/>
      <c r="B206" s="199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8"/>
      <c r="N206" s="194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73"/>
      <c r="AE206" s="73"/>
    </row>
    <row r="207" spans="1:31" s="2" customFormat="1" ht="12.95" customHeight="1" x14ac:dyDescent="0.2">
      <c r="A207" s="146"/>
      <c r="B207" s="199"/>
      <c r="C207" s="241" t="s">
        <v>268</v>
      </c>
      <c r="D207" s="195"/>
      <c r="E207" s="195"/>
      <c r="F207" s="195"/>
      <c r="G207" s="195"/>
      <c r="H207" s="195"/>
      <c r="I207" s="195"/>
      <c r="J207" s="195"/>
      <c r="K207" s="195"/>
      <c r="L207" s="195"/>
      <c r="M207" s="198"/>
      <c r="N207" s="194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73"/>
      <c r="AE207" s="73"/>
    </row>
    <row r="208" spans="1:31" s="2" customFormat="1" ht="12.95" customHeight="1" x14ac:dyDescent="0.2">
      <c r="A208" s="146"/>
      <c r="B208" s="199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8"/>
      <c r="N208" s="194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73"/>
      <c r="AE208" s="73"/>
    </row>
    <row r="209" spans="1:31" s="2" customFormat="1" ht="12.95" customHeight="1" x14ac:dyDescent="0.2">
      <c r="A209" s="146"/>
      <c r="B209" s="199"/>
      <c r="C209" s="241" t="s">
        <v>270</v>
      </c>
      <c r="D209" s="195"/>
      <c r="E209" s="195"/>
      <c r="F209" s="195"/>
      <c r="G209" s="195"/>
      <c r="H209" s="195"/>
      <c r="I209" s="195"/>
      <c r="J209" s="195"/>
      <c r="K209" s="195"/>
      <c r="L209" s="195"/>
      <c r="M209" s="198"/>
      <c r="N209" s="194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73"/>
      <c r="AE209" s="73"/>
    </row>
    <row r="210" spans="1:31" s="2" customFormat="1" ht="12.95" customHeight="1" x14ac:dyDescent="0.2">
      <c r="A210" s="146"/>
      <c r="B210" s="199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8"/>
      <c r="N210" s="194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73"/>
      <c r="AE210" s="73"/>
    </row>
    <row r="211" spans="1:31" s="2" customFormat="1" ht="12.95" customHeight="1" x14ac:dyDescent="0.2">
      <c r="A211" s="146"/>
      <c r="B211" s="199"/>
      <c r="C211" s="241" t="s">
        <v>271</v>
      </c>
      <c r="D211" s="195"/>
      <c r="E211" s="195"/>
      <c r="F211" s="195"/>
      <c r="G211" s="195"/>
      <c r="H211" s="195"/>
      <c r="I211" s="195"/>
      <c r="J211" s="195"/>
      <c r="K211" s="195"/>
      <c r="L211" s="195"/>
      <c r="M211" s="198"/>
      <c r="N211" s="194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73"/>
      <c r="AE211" s="73"/>
    </row>
    <row r="212" spans="1:31" s="2" customFormat="1" ht="12.95" customHeight="1" x14ac:dyDescent="0.2">
      <c r="A212" s="146"/>
      <c r="B212" s="199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8"/>
      <c r="N212" s="194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73"/>
      <c r="AE212" s="73"/>
    </row>
    <row r="213" spans="1:31" s="2" customFormat="1" ht="12.95" customHeight="1" x14ac:dyDescent="0.2">
      <c r="A213" s="146"/>
      <c r="B213" s="199"/>
      <c r="C213" s="241" t="s">
        <v>272</v>
      </c>
      <c r="D213" s="195"/>
      <c r="E213" s="195"/>
      <c r="F213" s="195"/>
      <c r="G213" s="195"/>
      <c r="H213" s="195"/>
      <c r="I213" s="195"/>
      <c r="J213" s="195"/>
      <c r="K213" s="195"/>
      <c r="L213" s="195"/>
      <c r="M213" s="198"/>
      <c r="N213" s="194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73"/>
      <c r="AE213" s="73"/>
    </row>
    <row r="214" spans="1:31" s="2" customFormat="1" ht="12.95" customHeight="1" x14ac:dyDescent="0.2">
      <c r="A214" s="146"/>
      <c r="B214" s="199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8"/>
      <c r="N214" s="194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73"/>
      <c r="AE214" s="73"/>
    </row>
    <row r="215" spans="1:31" s="2" customFormat="1" ht="12.95" customHeight="1" x14ac:dyDescent="0.2">
      <c r="A215" s="146"/>
      <c r="B215" s="199"/>
      <c r="C215" s="241" t="s">
        <v>273</v>
      </c>
      <c r="D215" s="195"/>
      <c r="E215" s="195"/>
      <c r="F215" s="195"/>
      <c r="G215" s="195"/>
      <c r="H215" s="195"/>
      <c r="I215" s="195"/>
      <c r="J215" s="195"/>
      <c r="K215" s="195"/>
      <c r="L215" s="195"/>
      <c r="M215" s="198"/>
      <c r="N215" s="194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73"/>
      <c r="AE215" s="73"/>
    </row>
    <row r="216" spans="1:31" s="2" customFormat="1" ht="12.95" customHeight="1" x14ac:dyDescent="0.2">
      <c r="A216" s="146"/>
      <c r="B216" s="199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8"/>
      <c r="N216" s="194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73"/>
      <c r="AE216" s="73"/>
    </row>
    <row r="217" spans="1:31" s="2" customFormat="1" ht="12.95" customHeight="1" x14ac:dyDescent="0.2">
      <c r="A217" s="146"/>
      <c r="B217" s="199"/>
      <c r="C217" s="241" t="s">
        <v>274</v>
      </c>
      <c r="D217" s="195"/>
      <c r="E217" s="195"/>
      <c r="F217" s="195"/>
      <c r="G217" s="195"/>
      <c r="H217" s="195"/>
      <c r="I217" s="195"/>
      <c r="J217" s="195"/>
      <c r="K217" s="195"/>
      <c r="L217" s="195"/>
      <c r="M217" s="198"/>
      <c r="N217" s="194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73"/>
      <c r="AE217" s="73"/>
    </row>
    <row r="218" spans="1:31" s="2" customFormat="1" ht="12.95" customHeight="1" x14ac:dyDescent="0.2">
      <c r="A218" s="146"/>
      <c r="B218" s="194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8"/>
      <c r="N218" s="194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73"/>
      <c r="AE218" s="73"/>
    </row>
    <row r="219" spans="1:31" s="2" customFormat="1" ht="12.95" customHeight="1" x14ac:dyDescent="0.2">
      <c r="A219" s="146"/>
      <c r="B219" s="194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8"/>
      <c r="N219" s="194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73"/>
      <c r="AE219" s="73"/>
    </row>
    <row r="220" spans="1:31" s="2" customFormat="1" ht="12.95" customHeight="1" x14ac:dyDescent="0.2">
      <c r="A220" s="146"/>
      <c r="B220" s="194"/>
      <c r="C220" s="195"/>
      <c r="D220" s="195"/>
      <c r="E220" s="195"/>
      <c r="F220" s="195"/>
      <c r="G220" s="195"/>
      <c r="H220" s="195"/>
      <c r="I220" s="195"/>
      <c r="J220" s="195"/>
      <c r="K220" s="194" t="s">
        <v>81</v>
      </c>
      <c r="L220" s="242">
        <f>M176</f>
        <v>0</v>
      </c>
      <c r="M220" s="228" t="s">
        <v>97</v>
      </c>
      <c r="N220" s="194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73"/>
      <c r="AE220" s="73"/>
    </row>
    <row r="221" spans="1:31" s="2" customFormat="1" ht="12.95" customHeight="1" x14ac:dyDescent="0.2">
      <c r="A221" s="146"/>
      <c r="B221" s="194"/>
      <c r="C221" s="195"/>
      <c r="D221" s="194"/>
      <c r="E221" s="195"/>
      <c r="F221" s="195"/>
      <c r="G221" s="195"/>
      <c r="H221" s="195"/>
      <c r="I221" s="195"/>
      <c r="J221" s="195"/>
      <c r="K221" s="194"/>
      <c r="L221" s="194"/>
      <c r="M221" s="228" t="s">
        <v>118</v>
      </c>
      <c r="N221" s="194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73"/>
      <c r="AE221" s="73"/>
    </row>
    <row r="222" spans="1:31" s="2" customFormat="1" ht="12.95" customHeight="1" x14ac:dyDescent="0.2">
      <c r="A222" s="146"/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213"/>
      <c r="N222" s="194"/>
      <c r="O222" s="146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</row>
    <row r="223" spans="1:31" s="2" customFormat="1" ht="12.95" customHeight="1" x14ac:dyDescent="0.2">
      <c r="A223" s="193"/>
      <c r="B223" s="151"/>
      <c r="C223" s="151"/>
      <c r="D223" s="151"/>
      <c r="E223" s="151"/>
      <c r="F223" s="151"/>
      <c r="G223" s="151"/>
      <c r="H223" s="151"/>
      <c r="I223" s="151"/>
      <c r="J223" s="151" t="s">
        <v>0</v>
      </c>
      <c r="K223" s="151"/>
      <c r="L223" s="151"/>
      <c r="M223" s="151"/>
      <c r="N223" s="151"/>
      <c r="O223" s="145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</row>
    <row r="224" spans="1:31" s="2" customFormat="1" ht="12.95" customHeight="1" x14ac:dyDescent="0.2">
      <c r="A224" s="193"/>
      <c r="B224" s="151"/>
      <c r="C224" s="151"/>
      <c r="D224" s="151"/>
      <c r="E224" s="151"/>
      <c r="F224" s="151"/>
      <c r="G224" s="151"/>
      <c r="H224" s="151"/>
      <c r="I224" s="151"/>
      <c r="J224" s="151" t="s">
        <v>65</v>
      </c>
      <c r="K224" s="151"/>
      <c r="L224" s="150"/>
      <c r="M224" s="150"/>
      <c r="N224" s="150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</row>
    <row r="225" spans="1:29" s="2" customFormat="1" ht="12.95" customHeight="1" x14ac:dyDescent="0.2">
      <c r="A225" s="193"/>
      <c r="B225" s="151"/>
      <c r="C225" s="151"/>
      <c r="D225" s="151"/>
      <c r="E225" s="151"/>
      <c r="F225" s="151"/>
      <c r="G225" s="151"/>
      <c r="H225" s="151"/>
      <c r="I225" s="151"/>
      <c r="J225" s="152" t="s">
        <v>281</v>
      </c>
      <c r="K225" s="151"/>
      <c r="L225" s="150"/>
      <c r="M225" s="150"/>
      <c r="N225" s="150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</row>
    <row r="226" spans="1:29" s="2" customFormat="1" ht="12.95" customHeight="1" x14ac:dyDescent="0.2">
      <c r="A226" s="193"/>
      <c r="B226" s="152" t="s">
        <v>213</v>
      </c>
      <c r="C226" s="151"/>
      <c r="D226" s="151"/>
      <c r="E226" s="151"/>
      <c r="F226" s="151"/>
      <c r="G226" s="151"/>
      <c r="H226" s="151"/>
      <c r="I226" s="151"/>
      <c r="J226" s="151"/>
      <c r="K226" s="153"/>
      <c r="L226" s="150"/>
      <c r="M226" s="150"/>
      <c r="N226" s="150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</row>
    <row r="227" spans="1:29" s="2" customFormat="1" ht="12.95" customHeight="1" x14ac:dyDescent="0.2">
      <c r="A227" s="193"/>
      <c r="B227" s="151"/>
      <c r="C227" s="151"/>
      <c r="D227" s="151"/>
      <c r="E227" s="151"/>
      <c r="F227" s="151"/>
      <c r="G227" s="151"/>
      <c r="H227" s="151"/>
      <c r="I227" s="151"/>
      <c r="J227" s="151"/>
      <c r="K227" s="153"/>
      <c r="L227" s="150"/>
      <c r="M227" s="150"/>
      <c r="N227" s="150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</row>
    <row r="228" spans="1:29" s="2" customFormat="1" ht="12.95" customHeight="1" x14ac:dyDescent="0.2">
      <c r="A228" s="193"/>
      <c r="B228" s="151" t="s">
        <v>69</v>
      </c>
      <c r="C228" s="151"/>
      <c r="D228" s="151"/>
      <c r="E228" s="151"/>
      <c r="F228" s="151"/>
      <c r="G228" s="151"/>
      <c r="H228" s="151"/>
      <c r="I228" s="151"/>
      <c r="J228" s="151"/>
      <c r="K228" s="153"/>
      <c r="L228" s="150"/>
      <c r="M228" s="150"/>
      <c r="N228" s="150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</row>
    <row r="229" spans="1:29" s="2" customFormat="1" ht="12.95" customHeight="1" x14ac:dyDescent="0.2">
      <c r="A229" s="193"/>
      <c r="B229" s="151"/>
      <c r="C229" s="151"/>
      <c r="D229" s="151"/>
      <c r="E229" s="151"/>
      <c r="F229" s="151"/>
      <c r="G229" s="151"/>
      <c r="H229" s="151"/>
      <c r="I229" s="151"/>
      <c r="J229" s="151"/>
      <c r="K229" s="153"/>
      <c r="L229" s="150"/>
      <c r="M229" s="150"/>
      <c r="N229" s="150"/>
      <c r="O229" s="146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</row>
    <row r="230" spans="1:29" s="2" customFormat="1" ht="12.95" customHeight="1" x14ac:dyDescent="0.2">
      <c r="A230" s="193"/>
      <c r="B230" s="151">
        <v>1</v>
      </c>
      <c r="C230" s="151" t="s">
        <v>119</v>
      </c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45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</row>
    <row r="231" spans="1:29" s="2" customFormat="1" ht="12.95" customHeight="1" x14ac:dyDescent="0.2">
      <c r="A231" s="193"/>
      <c r="B231" s="151"/>
      <c r="C231" s="151" t="s">
        <v>120</v>
      </c>
      <c r="D231" s="151"/>
      <c r="E231" s="151"/>
      <c r="F231" s="151"/>
      <c r="G231" s="151"/>
      <c r="H231" s="151"/>
      <c r="I231" s="151"/>
      <c r="J231" s="151"/>
      <c r="K231" s="153"/>
      <c r="L231" s="150"/>
      <c r="M231" s="150"/>
      <c r="N231" s="150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</row>
    <row r="232" spans="1:29" s="2" customFormat="1" ht="12.95" customHeight="1" x14ac:dyDescent="0.2">
      <c r="A232" s="193"/>
      <c r="B232" s="151"/>
      <c r="C232" s="151"/>
      <c r="D232" s="151"/>
      <c r="E232" s="151"/>
      <c r="F232" s="151"/>
      <c r="G232" s="151"/>
      <c r="H232" s="151"/>
      <c r="I232" s="151"/>
      <c r="J232" s="151"/>
      <c r="K232" s="153"/>
      <c r="L232" s="150"/>
      <c r="M232" s="150"/>
      <c r="N232" s="150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</row>
    <row r="233" spans="1:29" s="2" customFormat="1" ht="12.95" customHeight="1" x14ac:dyDescent="0.2">
      <c r="A233" s="193"/>
      <c r="B233" s="151"/>
      <c r="C233" s="151"/>
      <c r="D233" s="151"/>
      <c r="E233" s="151"/>
      <c r="F233" s="151"/>
      <c r="G233" s="151"/>
      <c r="H233" s="151"/>
      <c r="I233" s="151"/>
      <c r="J233" s="151"/>
      <c r="K233" s="153"/>
      <c r="L233" s="150"/>
      <c r="M233" s="150"/>
      <c r="N233" s="150"/>
      <c r="O233" s="146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</row>
    <row r="234" spans="1:29" s="2" customFormat="1" ht="12.95" customHeight="1" x14ac:dyDescent="0.2">
      <c r="A234" s="193"/>
      <c r="B234" s="151">
        <v>2</v>
      </c>
      <c r="C234" s="151" t="s">
        <v>121</v>
      </c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45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</row>
    <row r="235" spans="1:29" s="2" customFormat="1" ht="12.95" customHeight="1" x14ac:dyDescent="0.2">
      <c r="A235" s="193"/>
      <c r="B235" s="151"/>
      <c r="C235" s="151" t="s">
        <v>122</v>
      </c>
      <c r="D235" s="151"/>
      <c r="E235" s="151"/>
      <c r="F235" s="151"/>
      <c r="G235" s="151"/>
      <c r="H235" s="151"/>
      <c r="I235" s="151"/>
      <c r="J235" s="151"/>
      <c r="K235" s="153"/>
      <c r="L235" s="150"/>
      <c r="M235" s="150"/>
      <c r="N235" s="150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</row>
    <row r="236" spans="1:29" s="2" customFormat="1" ht="12.95" customHeight="1" x14ac:dyDescent="0.2">
      <c r="A236" s="193"/>
      <c r="B236" s="151"/>
      <c r="C236" s="151"/>
      <c r="D236" s="151"/>
      <c r="E236" s="151"/>
      <c r="F236" s="151"/>
      <c r="G236" s="151"/>
      <c r="H236" s="151"/>
      <c r="I236" s="151"/>
      <c r="J236" s="151"/>
      <c r="K236" s="153"/>
      <c r="L236" s="150"/>
      <c r="M236" s="150"/>
      <c r="N236" s="150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</row>
    <row r="237" spans="1:29" s="2" customFormat="1" ht="12.95" customHeight="1" x14ac:dyDescent="0.2">
      <c r="A237" s="193"/>
      <c r="B237" s="151"/>
      <c r="C237" s="151"/>
      <c r="D237" s="151"/>
      <c r="E237" s="151"/>
      <c r="F237" s="151"/>
      <c r="G237" s="151"/>
      <c r="H237" s="151"/>
      <c r="I237" s="151"/>
      <c r="J237" s="151"/>
      <c r="K237" s="153"/>
      <c r="L237" s="150"/>
      <c r="M237" s="150"/>
      <c r="N237" s="150"/>
      <c r="O237" s="146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</row>
    <row r="238" spans="1:29" s="2" customFormat="1" ht="12.95" customHeight="1" x14ac:dyDescent="0.2">
      <c r="A238" s="193"/>
      <c r="B238" s="151">
        <v>3</v>
      </c>
      <c r="C238" s="151" t="s">
        <v>123</v>
      </c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45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</row>
    <row r="239" spans="1:29" s="2" customFormat="1" ht="12.95" customHeight="1" x14ac:dyDescent="0.2">
      <c r="A239" s="193"/>
      <c r="B239" s="151"/>
      <c r="C239" s="151" t="s">
        <v>124</v>
      </c>
      <c r="D239" s="151"/>
      <c r="E239" s="151"/>
      <c r="F239" s="151"/>
      <c r="G239" s="151"/>
      <c r="H239" s="151"/>
      <c r="I239" s="151"/>
      <c r="J239" s="151"/>
      <c r="K239" s="153"/>
      <c r="L239" s="150"/>
      <c r="M239" s="150"/>
      <c r="N239" s="150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</row>
    <row r="240" spans="1:29" s="2" customFormat="1" ht="12.95" customHeight="1" x14ac:dyDescent="0.2">
      <c r="A240" s="193"/>
      <c r="B240" s="151"/>
      <c r="C240" s="151"/>
      <c r="D240" s="151"/>
      <c r="E240" s="151"/>
      <c r="F240" s="151"/>
      <c r="G240" s="151"/>
      <c r="H240" s="151"/>
      <c r="I240" s="151"/>
      <c r="J240" s="151"/>
      <c r="K240" s="153"/>
      <c r="L240" s="150"/>
      <c r="M240" s="150"/>
      <c r="N240" s="150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</row>
    <row r="241" spans="1:29" s="2" customFormat="1" ht="12.95" customHeight="1" x14ac:dyDescent="0.2">
      <c r="A241" s="193"/>
      <c r="B241" s="151"/>
      <c r="C241" s="151"/>
      <c r="D241" s="151"/>
      <c r="E241" s="151"/>
      <c r="F241" s="151"/>
      <c r="G241" s="151"/>
      <c r="H241" s="151"/>
      <c r="I241" s="151"/>
      <c r="J241" s="151"/>
      <c r="K241" s="153"/>
      <c r="L241" s="150"/>
      <c r="M241" s="150"/>
      <c r="N241" s="150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</row>
    <row r="242" spans="1:29" s="2" customFormat="1" ht="12.95" customHeight="1" x14ac:dyDescent="0.2">
      <c r="A242" s="193"/>
      <c r="B242" s="151" t="s">
        <v>75</v>
      </c>
      <c r="C242" s="151"/>
      <c r="D242" s="151"/>
      <c r="E242" s="151"/>
      <c r="F242" s="151"/>
      <c r="G242" s="151"/>
      <c r="H242" s="151"/>
      <c r="I242" s="151"/>
      <c r="J242" s="151"/>
      <c r="K242" s="153"/>
      <c r="L242" s="150"/>
      <c r="M242" s="150"/>
      <c r="N242" s="150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</row>
    <row r="243" spans="1:29" s="2" customFormat="1" ht="12.95" customHeight="1" x14ac:dyDescent="0.2">
      <c r="A243" s="193"/>
      <c r="B243" s="151"/>
      <c r="C243" s="151"/>
      <c r="D243" s="151"/>
      <c r="E243" s="151"/>
      <c r="F243" s="151"/>
      <c r="G243" s="151"/>
      <c r="H243" s="151"/>
      <c r="I243" s="151"/>
      <c r="J243" s="151"/>
      <c r="K243" s="153"/>
      <c r="L243" s="150"/>
      <c r="M243" s="150"/>
      <c r="N243" s="150"/>
      <c r="O243" s="146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</row>
    <row r="244" spans="1:29" s="2" customFormat="1" ht="12.95" customHeight="1" x14ac:dyDescent="0.2">
      <c r="A244" s="193"/>
      <c r="B244" s="151">
        <v>1</v>
      </c>
      <c r="C244" s="151" t="s">
        <v>125</v>
      </c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45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</row>
    <row r="245" spans="1:29" s="2" customFormat="1" ht="12.95" customHeight="1" x14ac:dyDescent="0.2">
      <c r="A245" s="193"/>
      <c r="B245" s="151"/>
      <c r="C245" s="151" t="s">
        <v>126</v>
      </c>
      <c r="D245" s="151"/>
      <c r="E245" s="151"/>
      <c r="F245" s="151"/>
      <c r="G245" s="151"/>
      <c r="H245" s="151"/>
      <c r="I245" s="151"/>
      <c r="J245" s="151"/>
      <c r="K245" s="151"/>
      <c r="L245" s="150"/>
      <c r="M245" s="150"/>
      <c r="N245" s="150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</row>
    <row r="246" spans="1:29" s="2" customFormat="1" ht="12.95" customHeight="1" x14ac:dyDescent="0.2">
      <c r="A246" s="193"/>
      <c r="B246" s="151"/>
      <c r="C246" s="151"/>
      <c r="D246" s="151"/>
      <c r="E246" s="151"/>
      <c r="F246" s="151"/>
      <c r="G246" s="151"/>
      <c r="H246" s="151"/>
      <c r="I246" s="151"/>
      <c r="J246" s="151"/>
      <c r="K246" s="153"/>
      <c r="L246" s="150"/>
      <c r="M246" s="150"/>
      <c r="N246" s="150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</row>
    <row r="247" spans="1:29" s="2" customFormat="1" ht="12.95" customHeight="1" x14ac:dyDescent="0.2">
      <c r="A247" s="193"/>
      <c r="B247" s="151"/>
      <c r="C247" s="151"/>
      <c r="D247" s="151"/>
      <c r="E247" s="151"/>
      <c r="F247" s="151"/>
      <c r="G247" s="151"/>
      <c r="H247" s="151"/>
      <c r="I247" s="151"/>
      <c r="J247" s="151"/>
      <c r="K247" s="153"/>
      <c r="L247" s="150"/>
      <c r="M247" s="150"/>
      <c r="N247" s="150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</row>
    <row r="248" spans="1:29" s="2" customFormat="1" ht="12.95" customHeight="1" x14ac:dyDescent="0.2">
      <c r="A248" s="193"/>
      <c r="B248" s="151"/>
      <c r="C248" s="151"/>
      <c r="D248" s="151"/>
      <c r="E248" s="151"/>
      <c r="F248" s="151"/>
      <c r="G248" s="151"/>
      <c r="H248" s="151"/>
      <c r="I248" s="151"/>
      <c r="J248" s="151"/>
      <c r="K248" s="153"/>
      <c r="L248" s="150"/>
      <c r="M248" s="150"/>
      <c r="N248" s="150"/>
      <c r="O248" s="146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</row>
    <row r="249" spans="1:29" s="2" customFormat="1" ht="12.95" customHeight="1" x14ac:dyDescent="0.2">
      <c r="A249" s="193"/>
      <c r="B249" s="151">
        <v>2</v>
      </c>
      <c r="C249" s="151" t="s">
        <v>127</v>
      </c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45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</row>
    <row r="250" spans="1:29" s="2" customFormat="1" ht="12.95" customHeight="1" x14ac:dyDescent="0.2">
      <c r="A250" s="193"/>
      <c r="B250" s="151"/>
      <c r="C250" s="151" t="s">
        <v>128</v>
      </c>
      <c r="D250" s="151"/>
      <c r="E250" s="151"/>
      <c r="F250" s="151"/>
      <c r="G250" s="151"/>
      <c r="H250" s="151"/>
      <c r="I250" s="151"/>
      <c r="J250" s="151"/>
      <c r="K250" s="153"/>
      <c r="L250" s="150"/>
      <c r="M250" s="150"/>
      <c r="N250" s="150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</row>
    <row r="251" spans="1:29" s="2" customFormat="1" ht="12.95" customHeight="1" x14ac:dyDescent="0.2">
      <c r="A251" s="193"/>
      <c r="B251" s="151"/>
      <c r="C251" s="151"/>
      <c r="D251" s="151"/>
      <c r="E251" s="151"/>
      <c r="F251" s="151"/>
      <c r="G251" s="151"/>
      <c r="H251" s="151"/>
      <c r="I251" s="151"/>
      <c r="J251" s="151"/>
      <c r="K251" s="153"/>
      <c r="L251" s="150"/>
      <c r="M251" s="150"/>
      <c r="N251" s="150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</row>
    <row r="252" spans="1:29" s="2" customFormat="1" ht="12.95" customHeight="1" x14ac:dyDescent="0.2">
      <c r="A252" s="193"/>
      <c r="B252" s="151"/>
      <c r="C252" s="151"/>
      <c r="D252" s="151"/>
      <c r="E252" s="151"/>
      <c r="F252" s="151"/>
      <c r="G252" s="151"/>
      <c r="H252" s="151"/>
      <c r="I252" s="151"/>
      <c r="J252" s="151"/>
      <c r="K252" s="153"/>
      <c r="L252" s="150"/>
      <c r="M252" s="150"/>
      <c r="N252" s="150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</row>
    <row r="253" spans="1:29" s="2" customFormat="1" ht="12.95" customHeight="1" x14ac:dyDescent="0.2">
      <c r="A253" s="193"/>
      <c r="B253" s="151" t="s">
        <v>76</v>
      </c>
      <c r="C253" s="151"/>
      <c r="D253" s="151"/>
      <c r="E253" s="151"/>
      <c r="F253" s="151"/>
      <c r="G253" s="151"/>
      <c r="H253" s="151"/>
      <c r="I253" s="151"/>
      <c r="J253" s="151"/>
      <c r="K253" s="153"/>
      <c r="L253" s="150"/>
      <c r="M253" s="150"/>
      <c r="N253" s="150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</row>
    <row r="254" spans="1:29" s="2" customFormat="1" ht="12.95" customHeight="1" x14ac:dyDescent="0.2">
      <c r="A254" s="193"/>
      <c r="B254" s="151"/>
      <c r="C254" s="151"/>
      <c r="D254" s="151"/>
      <c r="E254" s="151"/>
      <c r="F254" s="151"/>
      <c r="G254" s="151"/>
      <c r="H254" s="151"/>
      <c r="I254" s="151"/>
      <c r="J254" s="151"/>
      <c r="K254" s="153"/>
      <c r="L254" s="150"/>
      <c r="M254" s="150"/>
      <c r="N254" s="150"/>
      <c r="O254" s="146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</row>
    <row r="255" spans="1:29" s="2" customFormat="1" ht="12.95" customHeight="1" x14ac:dyDescent="0.2">
      <c r="A255" s="193"/>
      <c r="B255" s="151">
        <v>1</v>
      </c>
      <c r="C255" s="151" t="s">
        <v>129</v>
      </c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45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</row>
    <row r="256" spans="1:29" s="2" customFormat="1" ht="12.95" customHeight="1" x14ac:dyDescent="0.2">
      <c r="A256" s="193"/>
      <c r="B256" s="151"/>
      <c r="C256" s="151" t="s">
        <v>130</v>
      </c>
      <c r="D256" s="151"/>
      <c r="E256" s="151"/>
      <c r="F256" s="151"/>
      <c r="G256" s="151"/>
      <c r="H256" s="151"/>
      <c r="I256" s="151"/>
      <c r="J256" s="151"/>
      <c r="K256" s="153"/>
      <c r="L256" s="150"/>
      <c r="M256" s="150"/>
      <c r="N256" s="150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</row>
    <row r="257" spans="1:29" s="2" customFormat="1" ht="12.95" customHeight="1" x14ac:dyDescent="0.2">
      <c r="A257" s="146"/>
      <c r="B257" s="151"/>
      <c r="C257" s="151"/>
      <c r="D257" s="151"/>
      <c r="E257" s="151"/>
      <c r="F257" s="151"/>
      <c r="G257" s="151"/>
      <c r="H257" s="151"/>
      <c r="I257" s="151"/>
      <c r="J257" s="151"/>
      <c r="K257" s="153"/>
      <c r="L257" s="150"/>
      <c r="M257" s="150"/>
      <c r="N257" s="150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</row>
    <row r="258" spans="1:29" s="2" customFormat="1" ht="12.95" customHeight="1" x14ac:dyDescent="0.2">
      <c r="A258" s="146"/>
      <c r="B258" s="151" t="s">
        <v>77</v>
      </c>
      <c r="C258" s="151"/>
      <c r="D258" s="151"/>
      <c r="E258" s="151"/>
      <c r="F258" s="151"/>
      <c r="G258" s="151"/>
      <c r="H258" s="151"/>
      <c r="I258" s="151"/>
      <c r="J258" s="151"/>
      <c r="K258" s="153"/>
      <c r="L258" s="150"/>
      <c r="M258" s="150"/>
      <c r="N258" s="150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</row>
    <row r="259" spans="1:29" s="2" customFormat="1" ht="12.95" customHeight="1" x14ac:dyDescent="0.2">
      <c r="A259" s="146"/>
      <c r="B259" s="151"/>
      <c r="C259" s="151"/>
      <c r="D259" s="151"/>
      <c r="E259" s="151"/>
      <c r="F259" s="151"/>
      <c r="G259" s="151"/>
      <c r="H259" s="151"/>
      <c r="I259" s="151"/>
      <c r="J259" s="151"/>
      <c r="K259" s="153"/>
      <c r="L259" s="150"/>
      <c r="M259" s="150"/>
      <c r="N259" s="150"/>
      <c r="O259" s="146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</row>
    <row r="260" spans="1:29" s="2" customFormat="1" ht="12.95" customHeight="1" x14ac:dyDescent="0.2">
      <c r="A260" s="146"/>
      <c r="B260" s="151">
        <v>1</v>
      </c>
      <c r="C260" s="151" t="s">
        <v>131</v>
      </c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45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</row>
    <row r="261" spans="1:29" s="2" customFormat="1" ht="12.95" customHeight="1" x14ac:dyDescent="0.2">
      <c r="A261" s="146"/>
      <c r="B261" s="151"/>
      <c r="C261" s="151" t="s">
        <v>132</v>
      </c>
      <c r="D261" s="151"/>
      <c r="E261" s="151"/>
      <c r="F261" s="151"/>
      <c r="G261" s="151"/>
      <c r="H261" s="151"/>
      <c r="I261" s="151"/>
      <c r="J261" s="151"/>
      <c r="K261" s="153"/>
      <c r="L261" s="150"/>
      <c r="M261" s="150"/>
      <c r="N261" s="150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</row>
    <row r="262" spans="1:29" s="2" customFormat="1" ht="12.95" customHeight="1" x14ac:dyDescent="0.2">
      <c r="A262" s="146"/>
      <c r="B262" s="151"/>
      <c r="C262" s="151"/>
      <c r="D262" s="151"/>
      <c r="E262" s="151"/>
      <c r="F262" s="151"/>
      <c r="G262" s="151"/>
      <c r="H262" s="151"/>
      <c r="I262" s="151"/>
      <c r="J262" s="151"/>
      <c r="K262" s="153"/>
      <c r="L262" s="150"/>
      <c r="M262" s="150"/>
      <c r="N262" s="150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</row>
    <row r="263" spans="1:29" s="2" customFormat="1" ht="12.95" customHeight="1" x14ac:dyDescent="0.2">
      <c r="A263" s="146"/>
      <c r="B263" s="151">
        <v>2</v>
      </c>
      <c r="C263" s="151" t="s">
        <v>133</v>
      </c>
      <c r="D263" s="151"/>
      <c r="E263" s="151"/>
      <c r="F263" s="151"/>
      <c r="G263" s="151"/>
      <c r="H263" s="151"/>
      <c r="I263" s="151"/>
      <c r="J263" s="151"/>
      <c r="K263" s="151"/>
      <c r="L263" s="150"/>
      <c r="M263" s="150"/>
      <c r="N263" s="150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</row>
    <row r="264" spans="1:29" s="2" customFormat="1" ht="12.95" customHeight="1" x14ac:dyDescent="0.2">
      <c r="A264" s="146"/>
      <c r="B264" s="151"/>
      <c r="C264" s="151"/>
      <c r="D264" s="151"/>
      <c r="E264" s="151"/>
      <c r="F264" s="151"/>
      <c r="G264" s="151"/>
      <c r="H264" s="151"/>
      <c r="I264" s="151"/>
      <c r="J264" s="151"/>
      <c r="K264" s="153"/>
      <c r="L264" s="150"/>
      <c r="M264" s="150"/>
      <c r="N264" s="150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</row>
    <row r="265" spans="1:29" s="2" customFormat="1" ht="12.95" customHeight="1" x14ac:dyDescent="0.2">
      <c r="A265" s="146"/>
      <c r="B265" s="151" t="s">
        <v>78</v>
      </c>
      <c r="C265" s="151"/>
      <c r="D265" s="151"/>
      <c r="E265" s="151"/>
      <c r="F265" s="151"/>
      <c r="G265" s="151"/>
      <c r="H265" s="151"/>
      <c r="I265" s="151"/>
      <c r="J265" s="151"/>
      <c r="K265" s="153"/>
      <c r="L265" s="150"/>
      <c r="M265" s="150"/>
      <c r="N265" s="150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</row>
    <row r="266" spans="1:29" s="2" customFormat="1" ht="12.95" customHeight="1" x14ac:dyDescent="0.2">
      <c r="A266" s="146"/>
      <c r="B266" s="151"/>
      <c r="C266" s="151"/>
      <c r="D266" s="151"/>
      <c r="E266" s="151"/>
      <c r="F266" s="151"/>
      <c r="G266" s="151"/>
      <c r="H266" s="151"/>
      <c r="I266" s="151"/>
      <c r="J266" s="151"/>
      <c r="K266" s="153"/>
      <c r="L266" s="150"/>
      <c r="M266" s="150"/>
      <c r="N266" s="150"/>
      <c r="O266" s="146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</row>
    <row r="267" spans="1:29" s="2" customFormat="1" ht="12.95" customHeight="1" x14ac:dyDescent="0.2">
      <c r="A267" s="146"/>
      <c r="B267" s="151">
        <v>1</v>
      </c>
      <c r="C267" s="151" t="s">
        <v>134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45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</row>
    <row r="268" spans="1:29" s="2" customFormat="1" ht="12.95" customHeight="1" x14ac:dyDescent="0.2">
      <c r="A268" s="146"/>
      <c r="B268" s="151"/>
      <c r="C268" s="151" t="s">
        <v>135</v>
      </c>
      <c r="D268" s="151"/>
      <c r="E268" s="151"/>
      <c r="F268" s="151"/>
      <c r="G268" s="151"/>
      <c r="H268" s="151"/>
      <c r="I268" s="151"/>
      <c r="J268" s="151"/>
      <c r="K268" s="153"/>
      <c r="L268" s="150"/>
      <c r="M268" s="150"/>
      <c r="N268" s="150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</row>
    <row r="269" spans="1:29" s="2" customFormat="1" ht="12.95" customHeight="1" x14ac:dyDescent="0.2">
      <c r="A269" s="146"/>
      <c r="B269" s="151"/>
      <c r="C269" s="151"/>
      <c r="D269" s="151"/>
      <c r="E269" s="151"/>
      <c r="F269" s="151"/>
      <c r="G269" s="151"/>
      <c r="H269" s="151"/>
      <c r="I269" s="151"/>
      <c r="J269" s="151"/>
      <c r="K269" s="153"/>
      <c r="L269" s="150"/>
      <c r="M269" s="150"/>
      <c r="N269" s="150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</row>
    <row r="270" spans="1:29" s="2" customFormat="1" ht="12.95" customHeight="1" x14ac:dyDescent="0.2">
      <c r="A270" s="146"/>
      <c r="B270" s="151"/>
      <c r="C270" s="151"/>
      <c r="D270" s="151"/>
      <c r="E270" s="151"/>
      <c r="F270" s="151"/>
      <c r="G270" s="151"/>
      <c r="H270" s="151"/>
      <c r="I270" s="151"/>
      <c r="J270" s="151"/>
      <c r="K270" s="153"/>
      <c r="L270" s="150"/>
      <c r="M270" s="150"/>
      <c r="N270" s="150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</row>
    <row r="271" spans="1:29" s="2" customFormat="1" ht="12.95" customHeight="1" x14ac:dyDescent="0.2">
      <c r="A271" s="146"/>
      <c r="B271" s="151" t="s">
        <v>136</v>
      </c>
      <c r="C271" s="151"/>
      <c r="D271" s="151"/>
      <c r="E271" s="151"/>
      <c r="F271" s="151"/>
      <c r="G271" s="151"/>
      <c r="H271" s="151"/>
      <c r="I271" s="151"/>
      <c r="J271" s="151"/>
      <c r="K271" s="153"/>
      <c r="L271" s="150"/>
      <c r="M271" s="150"/>
      <c r="N271" s="150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</row>
    <row r="272" spans="1:29" s="2" customFormat="1" ht="12.95" customHeight="1" x14ac:dyDescent="0.2">
      <c r="A272" s="146"/>
      <c r="B272" s="151"/>
      <c r="C272" s="151"/>
      <c r="D272" s="151"/>
      <c r="E272" s="151"/>
      <c r="F272" s="151"/>
      <c r="G272" s="151"/>
      <c r="H272" s="151"/>
      <c r="I272" s="151"/>
      <c r="J272" s="151"/>
      <c r="K272" s="153"/>
      <c r="L272" s="150"/>
      <c r="M272" s="150"/>
      <c r="N272" s="150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</row>
    <row r="273" spans="1:55" s="2" customFormat="1" ht="12.95" customHeight="1" x14ac:dyDescent="0.2">
      <c r="A273" s="146"/>
      <c r="B273" s="151">
        <v>1</v>
      </c>
      <c r="C273" s="151" t="s">
        <v>137</v>
      </c>
      <c r="D273" s="151"/>
      <c r="E273" s="151"/>
      <c r="F273" s="151"/>
      <c r="G273" s="151"/>
      <c r="H273" s="151"/>
      <c r="I273" s="151"/>
      <c r="J273" s="151"/>
      <c r="K273" s="153"/>
      <c r="L273" s="150"/>
      <c r="M273" s="150"/>
      <c r="N273" s="150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</row>
    <row r="274" spans="1:55" s="2" customFormat="1" ht="12.95" customHeight="1" x14ac:dyDescent="0.2">
      <c r="A274" s="146"/>
      <c r="B274" s="151"/>
      <c r="C274" s="151"/>
      <c r="D274" s="151"/>
      <c r="E274" s="151"/>
      <c r="F274" s="151"/>
      <c r="G274" s="151"/>
      <c r="H274" s="151"/>
      <c r="I274" s="151"/>
      <c r="J274" s="151"/>
      <c r="K274" s="153"/>
      <c r="L274" s="150"/>
      <c r="M274" s="150"/>
      <c r="N274" s="150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</row>
    <row r="275" spans="1:55" s="2" customFormat="1" ht="12.95" customHeight="1" x14ac:dyDescent="0.2">
      <c r="A275" s="146"/>
      <c r="B275" s="151"/>
      <c r="C275" s="151"/>
      <c r="D275" s="151"/>
      <c r="E275" s="151"/>
      <c r="F275" s="151"/>
      <c r="G275" s="151"/>
      <c r="H275" s="151"/>
      <c r="I275" s="151"/>
      <c r="J275" s="151"/>
      <c r="K275" s="153"/>
      <c r="L275" s="150"/>
      <c r="M275" s="150"/>
      <c r="N275" s="150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</row>
    <row r="276" spans="1:55" s="2" customFormat="1" ht="12.95" customHeight="1" x14ac:dyDescent="0.2">
      <c r="A276" s="146"/>
      <c r="B276" s="151" t="s">
        <v>80</v>
      </c>
      <c r="C276" s="151"/>
      <c r="D276" s="151"/>
      <c r="E276" s="151"/>
      <c r="F276" s="151"/>
      <c r="G276" s="151"/>
      <c r="H276" s="151"/>
      <c r="I276" s="151"/>
      <c r="J276" s="151"/>
      <c r="K276" s="153"/>
      <c r="L276" s="150"/>
      <c r="M276" s="150"/>
      <c r="N276" s="150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</row>
    <row r="277" spans="1:55" s="2" customFormat="1" ht="12.95" customHeight="1" x14ac:dyDescent="0.2">
      <c r="A277" s="146"/>
      <c r="B277" s="151"/>
      <c r="C277" s="151"/>
      <c r="D277" s="151"/>
      <c r="E277" s="151"/>
      <c r="F277" s="151"/>
      <c r="G277" s="151"/>
      <c r="H277" s="151"/>
      <c r="I277" s="151"/>
      <c r="J277" s="151"/>
      <c r="K277" s="153"/>
      <c r="L277" s="150"/>
      <c r="M277" s="150"/>
      <c r="N277" s="150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</row>
    <row r="278" spans="1:55" s="2" customFormat="1" ht="12.95" customHeight="1" x14ac:dyDescent="0.2">
      <c r="A278" s="146"/>
      <c r="B278" s="151">
        <v>1</v>
      </c>
      <c r="C278" s="151" t="s">
        <v>138</v>
      </c>
      <c r="D278" s="151"/>
      <c r="E278" s="151"/>
      <c r="F278" s="151"/>
      <c r="G278" s="151"/>
      <c r="H278" s="151"/>
      <c r="I278" s="151"/>
      <c r="J278" s="151"/>
      <c r="K278" s="153"/>
      <c r="L278" s="150"/>
      <c r="M278" s="150"/>
      <c r="N278" s="150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</row>
    <row r="279" spans="1:55" s="2" customFormat="1" ht="12.95" customHeight="1" x14ac:dyDescent="0.2">
      <c r="A279" s="146"/>
      <c r="B279" s="151"/>
      <c r="C279" s="151"/>
      <c r="D279" s="151"/>
      <c r="E279" s="151"/>
      <c r="F279" s="151"/>
      <c r="G279" s="151"/>
      <c r="H279" s="151"/>
      <c r="I279" s="151"/>
      <c r="J279" s="151"/>
      <c r="K279" s="153"/>
      <c r="L279" s="150"/>
      <c r="M279" s="150"/>
      <c r="N279" s="150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</row>
    <row r="280" spans="1:55" s="2" customFormat="1" ht="12.95" customHeight="1" x14ac:dyDescent="0.2">
      <c r="A280" s="146"/>
      <c r="B280" s="151" t="s">
        <v>28</v>
      </c>
      <c r="C280" s="151" t="s">
        <v>139</v>
      </c>
      <c r="D280" s="151"/>
      <c r="E280" s="151"/>
      <c r="F280" s="151"/>
      <c r="G280" s="151"/>
      <c r="H280" s="151"/>
      <c r="I280" s="151"/>
      <c r="J280" s="151"/>
      <c r="K280" s="153"/>
      <c r="L280" s="150"/>
      <c r="M280" s="150"/>
      <c r="N280" s="150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</row>
    <row r="281" spans="1:55" s="2" customFormat="1" ht="12.95" customHeight="1" x14ac:dyDescent="0.2">
      <c r="A281" s="146"/>
      <c r="B281" s="150"/>
      <c r="C281" s="150"/>
      <c r="D281" s="150"/>
      <c r="E281" s="150"/>
      <c r="F281" s="150"/>
      <c r="G281" s="151"/>
      <c r="H281" s="151"/>
      <c r="I281" s="151"/>
      <c r="J281" s="151"/>
      <c r="K281" s="151"/>
      <c r="L281" s="150"/>
      <c r="M281" s="150"/>
      <c r="N281" s="150"/>
      <c r="O281" s="146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77"/>
      <c r="AE281" s="66" t="e">
        <f>IF(AND(#REF!&lt;&gt;"",#REF!&lt;=2000),AE286,AE282)</f>
        <v>#REF!</v>
      </c>
      <c r="AF281" s="81" t="s">
        <v>143</v>
      </c>
      <c r="AG281" s="81"/>
      <c r="AH281" s="66"/>
      <c r="AI281" s="66"/>
      <c r="AJ281" s="66" t="e">
        <f>IF(AND(#REF!&lt;&gt;"",#REF!&lt;=2000),AJ286,AJ282)</f>
        <v>#REF!</v>
      </c>
      <c r="AK281" s="81" t="s">
        <v>143</v>
      </c>
      <c r="AL281" s="81"/>
      <c r="AM281" s="66"/>
      <c r="AN281" s="76"/>
      <c r="AS281" s="6">
        <v>30</v>
      </c>
      <c r="AT281" s="6">
        <v>20</v>
      </c>
      <c r="AU281" s="6">
        <v>20</v>
      </c>
      <c r="AV281" s="6">
        <v>22</v>
      </c>
      <c r="AW281" s="6">
        <v>24</v>
      </c>
      <c r="AX281" s="15"/>
      <c r="AY281" s="6"/>
      <c r="AZ281" s="6"/>
      <c r="BA281" s="6"/>
      <c r="BB281" s="6"/>
      <c r="BC281" s="6"/>
    </row>
    <row r="282" spans="1:55" s="2" customFormat="1" ht="12.95" customHeight="1" x14ac:dyDescent="0.2">
      <c r="A282" s="292"/>
      <c r="B282" s="194"/>
      <c r="C282" s="194"/>
      <c r="D282" s="194"/>
      <c r="E282" s="194"/>
      <c r="F282" s="194"/>
      <c r="G282" s="194"/>
      <c r="H282" s="194"/>
      <c r="I282" s="194"/>
      <c r="J282" s="194"/>
      <c r="K282" s="213"/>
      <c r="L282" s="194"/>
      <c r="M282" s="243"/>
      <c r="N282" s="243"/>
      <c r="O282" s="145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77"/>
      <c r="AE282" s="66" t="e">
        <f>IF(AND(#REF!&lt;&gt;"",#REF!&gt;2000),AE286,0)</f>
        <v>#REF!</v>
      </c>
      <c r="AF282" s="82"/>
      <c r="AG282" s="82"/>
      <c r="AH282" s="66"/>
      <c r="AI282" s="66"/>
      <c r="AJ282" s="66" t="e">
        <f>IF(AND(#REF!&lt;&gt;"",#REF!&gt;2000),AJ286,#REF!)</f>
        <v>#REF!</v>
      </c>
      <c r="AK282" s="82"/>
      <c r="AL282" s="82"/>
      <c r="AM282" s="66"/>
      <c r="AN282" s="76"/>
      <c r="AS282" s="38">
        <v>35</v>
      </c>
      <c r="AT282" s="6">
        <v>20</v>
      </c>
      <c r="AU282" s="6">
        <v>22</v>
      </c>
      <c r="AV282" s="6">
        <v>22</v>
      </c>
      <c r="AW282" s="6">
        <v>24</v>
      </c>
      <c r="AX282" s="15"/>
      <c r="AY282" s="38"/>
      <c r="AZ282" s="6"/>
      <c r="BA282" s="6"/>
      <c r="BB282" s="6"/>
      <c r="BC282" s="6"/>
    </row>
    <row r="283" spans="1:55" s="2" customFormat="1" ht="12.95" customHeight="1" x14ac:dyDescent="0.2">
      <c r="A283" s="292"/>
      <c r="B283" s="195"/>
      <c r="C283" s="195"/>
      <c r="D283" s="195"/>
      <c r="E283" s="195"/>
      <c r="F283" s="195"/>
      <c r="G283" s="195"/>
      <c r="H283" s="195"/>
      <c r="I283" s="195"/>
      <c r="J283" s="195" t="s">
        <v>0</v>
      </c>
      <c r="K283" s="195"/>
      <c r="L283" s="195"/>
      <c r="M283" s="244"/>
      <c r="N283" s="244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77"/>
      <c r="AE283" s="66"/>
      <c r="AF283" s="83" t="s">
        <v>144</v>
      </c>
      <c r="AG283" s="83" t="s">
        <v>144</v>
      </c>
      <c r="AH283" s="83" t="s">
        <v>144</v>
      </c>
      <c r="AI283" s="66"/>
      <c r="AJ283" s="66"/>
      <c r="AK283" s="83" t="s">
        <v>144</v>
      </c>
      <c r="AL283" s="83" t="s">
        <v>144</v>
      </c>
      <c r="AM283" s="83" t="s">
        <v>144</v>
      </c>
      <c r="AN283" s="76"/>
      <c r="AS283" s="6">
        <v>40</v>
      </c>
      <c r="AT283" s="6">
        <v>20</v>
      </c>
      <c r="AU283" s="6">
        <v>22</v>
      </c>
      <c r="AV283" s="6">
        <v>22</v>
      </c>
      <c r="AW283" s="6">
        <v>24</v>
      </c>
      <c r="AX283" s="15"/>
      <c r="AY283" s="6"/>
      <c r="AZ283" s="6"/>
      <c r="BA283" s="6"/>
      <c r="BB283" s="6"/>
      <c r="BC283" s="6"/>
    </row>
    <row r="284" spans="1:55" s="2" customFormat="1" ht="12.95" customHeight="1" x14ac:dyDescent="0.2">
      <c r="A284" s="292"/>
      <c r="B284" s="195"/>
      <c r="C284" s="195"/>
      <c r="D284" s="195"/>
      <c r="E284" s="195"/>
      <c r="F284" s="195"/>
      <c r="G284" s="195"/>
      <c r="H284" s="195"/>
      <c r="I284" s="195"/>
      <c r="J284" s="195" t="s">
        <v>65</v>
      </c>
      <c r="K284" s="195"/>
      <c r="L284" s="194"/>
      <c r="M284" s="244"/>
      <c r="N284" s="244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77"/>
      <c r="AE284" s="66" t="s">
        <v>147</v>
      </c>
      <c r="AF284" s="84" t="s">
        <v>142</v>
      </c>
      <c r="AG284" s="85" t="s">
        <v>145</v>
      </c>
      <c r="AH284" s="85" t="s">
        <v>141</v>
      </c>
      <c r="AI284" s="66"/>
      <c r="AJ284" s="66" t="s">
        <v>147</v>
      </c>
      <c r="AK284" s="84" t="s">
        <v>142</v>
      </c>
      <c r="AL284" s="85" t="s">
        <v>145</v>
      </c>
      <c r="AM284" s="85" t="s">
        <v>141</v>
      </c>
      <c r="AN284" s="76"/>
      <c r="AS284" s="6">
        <v>45</v>
      </c>
      <c r="AT284" s="6">
        <v>20</v>
      </c>
      <c r="AU284" s="6">
        <v>22</v>
      </c>
      <c r="AV284" s="6">
        <v>22</v>
      </c>
      <c r="AW284" s="6">
        <v>24</v>
      </c>
      <c r="AX284" s="15"/>
      <c r="AY284" s="6"/>
      <c r="AZ284" s="6"/>
      <c r="BA284" s="6"/>
      <c r="BB284" s="6"/>
      <c r="BC284" s="6"/>
    </row>
    <row r="285" spans="1:55" s="2" customFormat="1" ht="12.95" customHeight="1" x14ac:dyDescent="0.2">
      <c r="A285" s="292"/>
      <c r="B285" s="195"/>
      <c r="C285" s="195"/>
      <c r="D285" s="195"/>
      <c r="E285" s="195"/>
      <c r="F285" s="195"/>
      <c r="G285" s="195"/>
      <c r="H285" s="195"/>
      <c r="I285" s="195"/>
      <c r="J285" s="196" t="s">
        <v>282</v>
      </c>
      <c r="K285" s="195"/>
      <c r="L285" s="194"/>
      <c r="M285" s="244"/>
      <c r="N285" s="244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77"/>
      <c r="AE285" s="65" t="s">
        <v>146</v>
      </c>
      <c r="AF285" s="86" t="s">
        <v>57</v>
      </c>
      <c r="AG285" s="86" t="s">
        <v>57</v>
      </c>
      <c r="AH285" s="86" t="s">
        <v>57</v>
      </c>
      <c r="AI285" s="66"/>
      <c r="AJ285" s="65" t="s">
        <v>146</v>
      </c>
      <c r="AK285" s="86" t="s">
        <v>57</v>
      </c>
      <c r="AL285" s="86" t="s">
        <v>57</v>
      </c>
      <c r="AM285" s="86" t="s">
        <v>57</v>
      </c>
      <c r="AN285" s="76"/>
      <c r="AS285" s="6">
        <v>50</v>
      </c>
      <c r="AT285" s="6">
        <v>20</v>
      </c>
      <c r="AU285" s="6">
        <v>22</v>
      </c>
      <c r="AV285" s="6">
        <v>22</v>
      </c>
      <c r="AW285" s="6">
        <v>24</v>
      </c>
      <c r="AX285" s="15"/>
      <c r="AY285" s="6"/>
      <c r="AZ285" s="6"/>
      <c r="BA285" s="6"/>
      <c r="BB285" s="6"/>
      <c r="BC285" s="6"/>
    </row>
    <row r="286" spans="1:55" s="2" customFormat="1" ht="12.95" customHeight="1" x14ac:dyDescent="0.2">
      <c r="A286" s="292"/>
      <c r="B286" s="245" t="s">
        <v>148</v>
      </c>
      <c r="C286" s="246"/>
      <c r="D286" s="246"/>
      <c r="E286" s="246"/>
      <c r="F286" s="195" t="s">
        <v>149</v>
      </c>
      <c r="G286" s="195"/>
      <c r="H286" s="195"/>
      <c r="I286" s="195"/>
      <c r="J286" s="195"/>
      <c r="K286" s="213"/>
      <c r="L286" s="194"/>
      <c r="M286" s="244"/>
      <c r="N286" s="244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77"/>
      <c r="AE286" s="66" t="e">
        <f>IF(#REF!&lt;400,AF286,AG286)</f>
        <v>#REF!</v>
      </c>
      <c r="AF286" s="83" t="e">
        <f>AF287</f>
        <v>#REF!</v>
      </c>
      <c r="AG286" s="83" t="e">
        <f>IF(#REF!&lt;2001,AG287,AH286)</f>
        <v>#REF!</v>
      </c>
      <c r="AH286" s="83" t="e">
        <f>IF(#REF!&gt;2000,AH287,AI286)</f>
        <v>#REF!</v>
      </c>
      <c r="AI286" s="66"/>
      <c r="AJ286" s="66" t="e">
        <f>IF(#REF!&lt;400,AK286,AL286)</f>
        <v>#REF!</v>
      </c>
      <c r="AK286" s="83" t="e">
        <f>AK287</f>
        <v>#REF!</v>
      </c>
      <c r="AL286" s="83" t="e">
        <f>IF(#REF!&lt;2001,AL287,AM286)</f>
        <v>#REF!</v>
      </c>
      <c r="AM286" s="83" t="e">
        <f>IF(#REF!&gt;2000,AM287,AN286)</f>
        <v>#REF!</v>
      </c>
      <c r="AN286" s="76"/>
      <c r="AS286" s="6">
        <v>55</v>
      </c>
      <c r="AT286" s="6">
        <v>22</v>
      </c>
      <c r="AU286" s="6">
        <v>22</v>
      </c>
      <c r="AV286" s="6">
        <v>24</v>
      </c>
      <c r="AW286" s="6">
        <v>24</v>
      </c>
      <c r="AX286" s="15"/>
      <c r="AY286" s="6"/>
      <c r="AZ286" s="6"/>
      <c r="BA286" s="6"/>
      <c r="BB286" s="6"/>
      <c r="BC286" s="6"/>
    </row>
    <row r="287" spans="1:55" s="2" customFormat="1" ht="12.95" customHeight="1" x14ac:dyDescent="0.2">
      <c r="A287" s="292"/>
      <c r="B287" s="195"/>
      <c r="C287" s="195"/>
      <c r="D287" s="195"/>
      <c r="E287" s="195"/>
      <c r="F287" s="195"/>
      <c r="G287" s="195"/>
      <c r="H287" s="195"/>
      <c r="I287" s="195"/>
      <c r="J287" s="195"/>
      <c r="K287" s="213"/>
      <c r="L287" s="194"/>
      <c r="M287" s="244"/>
      <c r="N287" s="244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77"/>
      <c r="AE287" s="66"/>
      <c r="AF287" s="83" t="e">
        <f>IF(#REF!-#REF!&gt;=7,#REF!,AF288)</f>
        <v>#REF!</v>
      </c>
      <c r="AG287" s="83" t="e">
        <f>IF(#REF!-#REF!&gt;=7,#REF!,AG288)</f>
        <v>#REF!</v>
      </c>
      <c r="AH287" s="83" t="e">
        <f>IF(#REF!-#REF!&gt;=7,#REF!,AH288)</f>
        <v>#REF!</v>
      </c>
      <c r="AI287" s="66"/>
      <c r="AJ287" s="66"/>
      <c r="AK287" s="83" t="e">
        <f>IF(#REF!-#REF!&gt;=7,#REF!,AK288)</f>
        <v>#REF!</v>
      </c>
      <c r="AL287" s="83" t="e">
        <f>IF(#REF!-#REF!&gt;=7,#REF!,AL288)</f>
        <v>#REF!</v>
      </c>
      <c r="AM287" s="83" t="e">
        <f>IF(#REF!-#REF!&gt;=7,#REF!,AM288)</f>
        <v>#REF!</v>
      </c>
      <c r="AN287" s="76"/>
      <c r="AS287" s="6">
        <v>60</v>
      </c>
      <c r="AT287" s="6">
        <v>22</v>
      </c>
      <c r="AU287" s="6">
        <v>22</v>
      </c>
      <c r="AV287" s="6">
        <v>24</v>
      </c>
      <c r="AW287" s="6">
        <v>24</v>
      </c>
      <c r="AX287" s="15"/>
      <c r="AY287" s="6"/>
      <c r="AZ287" s="6"/>
      <c r="BA287" s="6"/>
      <c r="BB287" s="6"/>
      <c r="BC287" s="6"/>
    </row>
    <row r="288" spans="1:55" s="2" customFormat="1" ht="12.95" customHeight="1" x14ac:dyDescent="0.2">
      <c r="A288" s="292"/>
      <c r="B288" s="228" t="s">
        <v>150</v>
      </c>
      <c r="C288" s="195" t="s">
        <v>151</v>
      </c>
      <c r="D288" s="195"/>
      <c r="E288" s="195" t="s">
        <v>152</v>
      </c>
      <c r="F288" s="195"/>
      <c r="G288" s="195"/>
      <c r="H288" s="195"/>
      <c r="I288" s="195"/>
      <c r="J288" s="195"/>
      <c r="K288" s="213"/>
      <c r="L288" s="194"/>
      <c r="M288" s="244"/>
      <c r="N288" s="244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77"/>
      <c r="AE288" s="66"/>
      <c r="AF288" s="83" t="e">
        <f>IF(#REF!-#REF!=6,#REF!,AF289)</f>
        <v>#REF!</v>
      </c>
      <c r="AG288" s="83" t="e">
        <f>IF(#REF!-#REF!=6,#REF!,AG289)</f>
        <v>#REF!</v>
      </c>
      <c r="AH288" s="83" t="e">
        <f>IF(#REF!-#REF!=6,#REF!,AH289)</f>
        <v>#REF!</v>
      </c>
      <c r="AI288" s="66"/>
      <c r="AJ288" s="66"/>
      <c r="AK288" s="83" t="e">
        <f>IF(#REF!-#REF!=6,#REF!,AK289)</f>
        <v>#REF!</v>
      </c>
      <c r="AL288" s="83" t="e">
        <f>IF(#REF!-#REF!=6,#REF!,AL289)</f>
        <v>#REF!</v>
      </c>
      <c r="AM288" s="83" t="e">
        <f>IF(#REF!-#REF!=6,#REF!,AM289)</f>
        <v>#REF!</v>
      </c>
      <c r="AN288" s="76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</row>
    <row r="289" spans="1:55" s="2" customFormat="1" ht="12.95" customHeight="1" x14ac:dyDescent="0.2">
      <c r="A289" s="292"/>
      <c r="B289" s="195"/>
      <c r="C289" s="195"/>
      <c r="D289" s="195"/>
      <c r="E289" s="195"/>
      <c r="F289" s="195"/>
      <c r="G289" s="195"/>
      <c r="H289" s="195"/>
      <c r="I289" s="195"/>
      <c r="J289" s="195"/>
      <c r="K289" s="213"/>
      <c r="L289" s="194"/>
      <c r="M289" s="244"/>
      <c r="N289" s="244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77"/>
      <c r="AE289" s="66"/>
      <c r="AF289" s="83" t="e">
        <f>IF(#REF!-#REF!=5,#REF!,AF290)</f>
        <v>#REF!</v>
      </c>
      <c r="AG289" s="83" t="e">
        <f>IF(#REF!-#REF!=5,#REF!,AG290)</f>
        <v>#REF!</v>
      </c>
      <c r="AH289" s="83" t="e">
        <f>IF(#REF!-#REF!=5,#REF!,AH290)</f>
        <v>#REF!</v>
      </c>
      <c r="AI289" s="66"/>
      <c r="AJ289" s="66"/>
      <c r="AK289" s="83" t="e">
        <f>IF(#REF!-#REF!=5,#REF!,AK290)</f>
        <v>#REF!</v>
      </c>
      <c r="AL289" s="83" t="e">
        <f>IF(#REF!-#REF!=5,#REF!,AL290)</f>
        <v>#REF!</v>
      </c>
      <c r="AM289" s="83" t="e">
        <f>IF(#REF!-#REF!=5,#REF!,AM290)</f>
        <v>#REF!</v>
      </c>
      <c r="AN289" s="76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</row>
    <row r="290" spans="1:55" s="2" customFormat="1" ht="12.95" customHeight="1" x14ac:dyDescent="0.2">
      <c r="A290" s="292"/>
      <c r="B290" s="195"/>
      <c r="C290" s="195"/>
      <c r="D290" s="195"/>
      <c r="E290" s="195"/>
      <c r="F290" s="195"/>
      <c r="G290" s="195"/>
      <c r="H290" s="195"/>
      <c r="I290" s="195"/>
      <c r="J290" s="195"/>
      <c r="K290" s="213"/>
      <c r="L290" s="194"/>
      <c r="M290" s="244"/>
      <c r="N290" s="244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77"/>
      <c r="AE290" s="66"/>
      <c r="AF290" s="83" t="e">
        <f>IF(#REF!-#REF!=4,#REF!,AF291)</f>
        <v>#REF!</v>
      </c>
      <c r="AG290" s="83" t="e">
        <f>IF(#REF!-#REF!=4,#REF!,AG291)</f>
        <v>#REF!</v>
      </c>
      <c r="AH290" s="83" t="e">
        <f>IF(#REF!-#REF!=4,#REF!,AH291)</f>
        <v>#REF!</v>
      </c>
      <c r="AI290" s="66"/>
      <c r="AJ290" s="66"/>
      <c r="AK290" s="83" t="e">
        <f>IF(#REF!-#REF!=4,#REF!,#REF!)</f>
        <v>#REF!</v>
      </c>
      <c r="AL290" s="83" t="e">
        <f>IF(#REF!-#REF!=4,#REF!,AL291)</f>
        <v>#REF!</v>
      </c>
      <c r="AM290" s="83" t="e">
        <f>IF(#REF!-#REF!=4,#REF!,AM291)</f>
        <v>#REF!</v>
      </c>
      <c r="AN290" s="76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</row>
    <row r="291" spans="1:55" s="2" customFormat="1" ht="12.95" customHeight="1" x14ac:dyDescent="0.2">
      <c r="A291" s="292"/>
      <c r="B291" s="195"/>
      <c r="C291" s="195"/>
      <c r="D291" s="195"/>
      <c r="E291" s="195"/>
      <c r="F291" s="195"/>
      <c r="G291" s="195"/>
      <c r="H291" s="195"/>
      <c r="I291" s="195"/>
      <c r="J291" s="195"/>
      <c r="K291" s="213"/>
      <c r="L291" s="194"/>
      <c r="M291" s="244"/>
      <c r="N291" s="244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77"/>
      <c r="AE291" s="66"/>
      <c r="AF291" s="83" t="e">
        <f>IF(#REF!-#REF!=3,#REF!,AF292)</f>
        <v>#REF!</v>
      </c>
      <c r="AG291" s="83" t="e">
        <f>IF(#REF!-#REF!=3,#REF!,AG292)</f>
        <v>#REF!</v>
      </c>
      <c r="AH291" s="83" t="e">
        <f>IF(#REF!-#REF!=3,#REF!,AH292)</f>
        <v>#REF!</v>
      </c>
      <c r="AI291" s="66"/>
      <c r="AJ291" s="66"/>
      <c r="AK291" s="83" t="e">
        <f>IF(#REF!-#REF!=3,#REF!,AK292)</f>
        <v>#REF!</v>
      </c>
      <c r="AL291" s="83" t="e">
        <f>IF(#REF!-#REF!=3,#REF!,AL292)</f>
        <v>#REF!</v>
      </c>
      <c r="AM291" s="83" t="e">
        <f>IF(#REF!-#REF!=3,#REF!,AM292)</f>
        <v>#REF!</v>
      </c>
      <c r="AN291" s="76"/>
      <c r="AS291" s="15"/>
      <c r="AT291" s="6"/>
      <c r="AU291" s="87" t="s">
        <v>199</v>
      </c>
      <c r="AV291" s="6"/>
      <c r="AW291" s="6"/>
      <c r="AX291" s="15"/>
      <c r="AY291" s="15"/>
      <c r="AZ291" s="6"/>
      <c r="BA291" s="87" t="s">
        <v>199</v>
      </c>
      <c r="BB291" s="6"/>
      <c r="BC291" s="6"/>
    </row>
    <row r="292" spans="1:55" s="2" customFormat="1" ht="12.95" customHeight="1" x14ac:dyDescent="0.2">
      <c r="A292" s="292"/>
      <c r="B292" s="195"/>
      <c r="C292" s="195"/>
      <c r="D292" s="195"/>
      <c r="E292" s="195"/>
      <c r="F292" s="195"/>
      <c r="G292" s="195"/>
      <c r="H292" s="195"/>
      <c r="I292" s="195"/>
      <c r="J292" s="195"/>
      <c r="K292" s="213"/>
      <c r="L292" s="194"/>
      <c r="M292" s="244"/>
      <c r="N292" s="244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77"/>
      <c r="AE292" s="66"/>
      <c r="AF292" s="83" t="e">
        <f>IF(#REF!-#REF!=2,#REF!,AF293)</f>
        <v>#REF!</v>
      </c>
      <c r="AG292" s="83" t="e">
        <f>IF(#REF!-#REF!=2,#REF!,AG293)</f>
        <v>#REF!</v>
      </c>
      <c r="AH292" s="83" t="e">
        <f>IF(#REF!-#REF!=2,#REF!,AH293)</f>
        <v>#REF!</v>
      </c>
      <c r="AI292" s="66"/>
      <c r="AJ292" s="66"/>
      <c r="AK292" s="83" t="e">
        <f>IF(#REF!-#REF!=2,#REF!,AK293)</f>
        <v>#REF!</v>
      </c>
      <c r="AL292" s="83" t="e">
        <f>IF(#REF!-#REF!=2,#REF!,AL293)</f>
        <v>#REF!</v>
      </c>
      <c r="AM292" s="83" t="e">
        <f>IF(#REF!-#REF!=2,#REF!,AM293)</f>
        <v>#REF!</v>
      </c>
      <c r="AN292" s="76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</row>
    <row r="293" spans="1:55" s="2" customFormat="1" ht="12.95" customHeight="1" x14ac:dyDescent="0.2">
      <c r="A293" s="292"/>
      <c r="B293" s="195"/>
      <c r="C293" s="195"/>
      <c r="D293" s="195"/>
      <c r="E293" s="195"/>
      <c r="F293" s="195"/>
      <c r="G293" s="195"/>
      <c r="H293" s="195"/>
      <c r="I293" s="195"/>
      <c r="J293" s="195"/>
      <c r="K293" s="213"/>
      <c r="L293" s="194"/>
      <c r="M293" s="244"/>
      <c r="N293" s="244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77"/>
      <c r="AE293" s="66"/>
      <c r="AF293" s="83" t="e">
        <f>IF(#REF!-#REF!=1,#REF!,AF294)</f>
        <v>#REF!</v>
      </c>
      <c r="AG293" s="83" t="e">
        <f>IF(#REF!-#REF!=1,#REF!,AG294)</f>
        <v>#REF!</v>
      </c>
      <c r="AH293" s="83" t="e">
        <f>IF(#REF!-#REF!=1,#REF!,AH294)</f>
        <v>#REF!</v>
      </c>
      <c r="AI293" s="66"/>
      <c r="AJ293" s="66"/>
      <c r="AK293" s="83" t="e">
        <f>IF(#REF!-#REF!=1,#REF!,AK294)</f>
        <v>#REF!</v>
      </c>
      <c r="AL293" s="83" t="e">
        <f>IF(#REF!-#REF!=1,#REF!,AL294)</f>
        <v>#REF!</v>
      </c>
      <c r="AM293" s="83" t="e">
        <f>IF(#REF!-#REF!=1,#REF!,AM294)</f>
        <v>#REF!</v>
      </c>
      <c r="AN293" s="76"/>
      <c r="AS293" s="68" t="s">
        <v>203</v>
      </c>
      <c r="AT293" s="15"/>
      <c r="AU293" s="6" t="s">
        <v>204</v>
      </c>
      <c r="AV293" s="44"/>
      <c r="AW293" s="44"/>
      <c r="AX293" s="15"/>
      <c r="AY293" s="68" t="s">
        <v>203</v>
      </c>
      <c r="AZ293" s="15"/>
      <c r="BA293" s="6" t="s">
        <v>205</v>
      </c>
      <c r="BB293" s="44"/>
      <c r="BC293" s="44"/>
    </row>
    <row r="294" spans="1:55" s="2" customFormat="1" ht="12.95" customHeight="1" x14ac:dyDescent="0.2">
      <c r="A294" s="292"/>
      <c r="B294" s="228" t="s">
        <v>153</v>
      </c>
      <c r="C294" s="195" t="s">
        <v>154</v>
      </c>
      <c r="D294" s="195"/>
      <c r="E294" s="195"/>
      <c r="F294" s="195"/>
      <c r="G294" s="195"/>
      <c r="H294" s="195"/>
      <c r="I294" s="195"/>
      <c r="J294" s="195"/>
      <c r="K294" s="213"/>
      <c r="L294" s="194"/>
      <c r="M294" s="244"/>
      <c r="N294" s="244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77"/>
      <c r="AE294" s="66"/>
      <c r="AF294" s="83" t="e">
        <f>IF(#REF!-#REF!&lt;=0,#REF!,"")</f>
        <v>#REF!</v>
      </c>
      <c r="AG294" s="83" t="e">
        <f>IF(#REF!-#REF!&lt;=0,#REF!,"")</f>
        <v>#REF!</v>
      </c>
      <c r="AH294" s="83" t="e">
        <f>IF(#REF!-#REF!&lt;=0,#REF!,"")</f>
        <v>#REF!</v>
      </c>
      <c r="AI294" s="66"/>
      <c r="AJ294" s="66"/>
      <c r="AK294" s="83" t="e">
        <f>IF(#REF!-#REF!&lt;=0,#REF!,"")</f>
        <v>#REF!</v>
      </c>
      <c r="AL294" s="83" t="e">
        <f>IF(#REF!-#REF!&lt;=0,#REF!,"")</f>
        <v>#REF!</v>
      </c>
      <c r="AM294" s="83" t="e">
        <f>IF(#REF!-#REF!&lt;=0,#REF!,"")</f>
        <v>#REF!</v>
      </c>
      <c r="AN294" s="76"/>
      <c r="AS294" s="68" t="s">
        <v>206</v>
      </c>
      <c r="AT294" s="71" t="s">
        <v>142</v>
      </c>
      <c r="AU294" s="71" t="s">
        <v>200</v>
      </c>
      <c r="AV294" s="71" t="s">
        <v>201</v>
      </c>
      <c r="AW294" s="71" t="s">
        <v>141</v>
      </c>
      <c r="AX294" s="15"/>
      <c r="AY294" s="68" t="s">
        <v>206</v>
      </c>
      <c r="AZ294" s="71" t="s">
        <v>142</v>
      </c>
      <c r="BA294" s="71" t="s">
        <v>200</v>
      </c>
      <c r="BB294" s="71" t="s">
        <v>202</v>
      </c>
      <c r="BC294" s="71" t="s">
        <v>141</v>
      </c>
    </row>
    <row r="295" spans="1:55" s="2" customFormat="1" ht="12.95" customHeight="1" x14ac:dyDescent="0.2">
      <c r="A295" s="292"/>
      <c r="B295" s="195"/>
      <c r="C295" s="195"/>
      <c r="D295" s="195"/>
      <c r="E295" s="195"/>
      <c r="F295" s="195"/>
      <c r="G295" s="195"/>
      <c r="H295" s="195"/>
      <c r="I295" s="195"/>
      <c r="J295" s="195"/>
      <c r="K295" s="213"/>
      <c r="L295" s="194"/>
      <c r="M295" s="244"/>
      <c r="N295" s="244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77"/>
      <c r="AE295" s="66"/>
      <c r="AF295" s="83"/>
      <c r="AG295" s="83"/>
      <c r="AH295" s="83"/>
      <c r="AI295" s="66"/>
      <c r="AJ295" s="66"/>
      <c r="AK295" s="83"/>
      <c r="AL295" s="83"/>
      <c r="AM295" s="83"/>
      <c r="AN295" s="76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</row>
    <row r="296" spans="1:55" s="2" customFormat="1" ht="12.95" customHeight="1" x14ac:dyDescent="0.2">
      <c r="A296" s="292"/>
      <c r="B296" s="247" t="s">
        <v>140</v>
      </c>
      <c r="C296" s="195"/>
      <c r="D296" s="195" t="s">
        <v>155</v>
      </c>
      <c r="E296" s="195"/>
      <c r="F296" s="195"/>
      <c r="G296" s="195"/>
      <c r="H296" s="195"/>
      <c r="I296" s="195"/>
      <c r="J296" s="195"/>
      <c r="K296" s="213"/>
      <c r="L296" s="194"/>
      <c r="M296" s="244"/>
      <c r="N296" s="244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78"/>
      <c r="AE296" s="79"/>
      <c r="AF296" s="79"/>
      <c r="AG296" s="79"/>
      <c r="AH296" s="79"/>
      <c r="AI296" s="79"/>
      <c r="AJ296" s="79"/>
      <c r="AK296" s="79"/>
      <c r="AL296" s="79"/>
      <c r="AM296" s="79"/>
      <c r="AN296" s="80"/>
      <c r="AS296" s="6">
        <v>40</v>
      </c>
      <c r="AT296" s="6">
        <v>22</v>
      </c>
      <c r="AU296" s="6">
        <v>22</v>
      </c>
      <c r="AV296" s="6">
        <v>22</v>
      </c>
      <c r="AW296" s="6">
        <v>24</v>
      </c>
      <c r="AX296" s="15"/>
      <c r="AY296" s="68" t="s">
        <v>207</v>
      </c>
      <c r="AZ296" s="6">
        <v>4</v>
      </c>
      <c r="BA296" s="6">
        <v>6</v>
      </c>
      <c r="BB296" s="6">
        <v>6</v>
      </c>
      <c r="BC296" s="6">
        <v>8</v>
      </c>
    </row>
    <row r="297" spans="1:55" s="2" customFormat="1" ht="12.95" customHeight="1" x14ac:dyDescent="0.2">
      <c r="A297" s="292"/>
      <c r="B297" s="248"/>
      <c r="C297" s="195"/>
      <c r="D297" s="195"/>
      <c r="E297" s="194"/>
      <c r="F297" s="195"/>
      <c r="G297" s="195"/>
      <c r="H297" s="195"/>
      <c r="I297" s="195"/>
      <c r="J297" s="195"/>
      <c r="K297" s="213"/>
      <c r="L297" s="194"/>
      <c r="M297" s="244"/>
      <c r="N297" s="244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S297" s="6">
        <v>45</v>
      </c>
      <c r="AT297" s="6">
        <v>22</v>
      </c>
      <c r="AU297" s="6">
        <v>22</v>
      </c>
      <c r="AV297" s="6">
        <v>22</v>
      </c>
      <c r="AW297" s="6">
        <v>24</v>
      </c>
      <c r="AX297" s="15"/>
      <c r="AY297" s="6"/>
      <c r="AZ297" s="6"/>
      <c r="BA297" s="6"/>
      <c r="BB297" s="6"/>
      <c r="BC297" s="6"/>
    </row>
    <row r="298" spans="1:55" s="2" customFormat="1" ht="12.95" customHeight="1" x14ac:dyDescent="0.2">
      <c r="A298" s="292"/>
      <c r="B298" s="248">
        <v>10</v>
      </c>
      <c r="C298" s="194"/>
      <c r="D298" s="195" t="s">
        <v>156</v>
      </c>
      <c r="E298" s="195"/>
      <c r="F298" s="195"/>
      <c r="G298" s="195"/>
      <c r="H298" s="195"/>
      <c r="I298" s="195"/>
      <c r="J298" s="195"/>
      <c r="K298" s="213"/>
      <c r="L298" s="194"/>
      <c r="M298" s="244"/>
      <c r="N298" s="244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S298" s="6">
        <v>50</v>
      </c>
      <c r="AT298" s="6">
        <v>22</v>
      </c>
      <c r="AU298" s="6">
        <v>22</v>
      </c>
      <c r="AV298" s="6">
        <v>24</v>
      </c>
      <c r="AW298" s="6">
        <v>24</v>
      </c>
      <c r="AX298" s="15"/>
      <c r="AY298" s="6"/>
      <c r="AZ298" s="6"/>
      <c r="BA298" s="6"/>
      <c r="BB298" s="6"/>
      <c r="BC298" s="6"/>
    </row>
    <row r="299" spans="1:55" s="2" customFormat="1" ht="12.95" customHeight="1" x14ac:dyDescent="0.2">
      <c r="A299" s="292"/>
      <c r="B299" s="248"/>
      <c r="C299" s="195"/>
      <c r="D299" s="195"/>
      <c r="E299" s="194"/>
      <c r="F299" s="195"/>
      <c r="G299" s="195"/>
      <c r="H299" s="195"/>
      <c r="I299" s="195"/>
      <c r="J299" s="195"/>
      <c r="K299" s="213"/>
      <c r="L299" s="194"/>
      <c r="M299" s="244"/>
      <c r="N299" s="244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S299" s="6">
        <v>55</v>
      </c>
      <c r="AT299" s="6">
        <v>22</v>
      </c>
      <c r="AU299" s="6">
        <v>22</v>
      </c>
      <c r="AV299" s="6">
        <v>24</v>
      </c>
      <c r="AW299" s="6">
        <v>24</v>
      </c>
      <c r="AX299" s="15"/>
      <c r="AY299" s="6"/>
      <c r="AZ299" s="6"/>
      <c r="BA299" s="6"/>
      <c r="BB299" s="6"/>
      <c r="BC299" s="6"/>
    </row>
    <row r="300" spans="1:55" s="2" customFormat="1" ht="12.95" customHeight="1" x14ac:dyDescent="0.2">
      <c r="A300" s="292"/>
      <c r="B300" s="248">
        <v>9</v>
      </c>
      <c r="C300" s="194"/>
      <c r="D300" s="195" t="s">
        <v>157</v>
      </c>
      <c r="E300" s="195"/>
      <c r="F300" s="195"/>
      <c r="G300" s="195"/>
      <c r="H300" s="195"/>
      <c r="I300" s="195"/>
      <c r="J300" s="195"/>
      <c r="K300" s="195"/>
      <c r="L300" s="194"/>
      <c r="M300" s="244"/>
      <c r="N300" s="244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S300" s="6">
        <v>60</v>
      </c>
      <c r="AT300" s="6">
        <v>24</v>
      </c>
      <c r="AU300" s="6">
        <v>24</v>
      </c>
      <c r="AV300" s="6">
        <v>24</v>
      </c>
      <c r="AW300" s="6">
        <v>24</v>
      </c>
      <c r="AX300" s="15"/>
      <c r="AY300" s="6"/>
      <c r="AZ300" s="6"/>
      <c r="BA300" s="6"/>
      <c r="BB300" s="6"/>
      <c r="BC300" s="6"/>
    </row>
    <row r="301" spans="1:55" s="2" customFormat="1" ht="12.95" customHeight="1" x14ac:dyDescent="0.2">
      <c r="A301" s="292"/>
      <c r="B301" s="248"/>
      <c r="C301" s="195"/>
      <c r="D301" s="195"/>
      <c r="E301" s="194"/>
      <c r="F301" s="195"/>
      <c r="G301" s="195"/>
      <c r="H301" s="195"/>
      <c r="I301" s="195"/>
      <c r="J301" s="195"/>
      <c r="K301" s="213"/>
      <c r="L301" s="194"/>
      <c r="M301" s="244"/>
      <c r="N301" s="244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S301" s="6">
        <v>65</v>
      </c>
      <c r="AT301" s="6">
        <v>24</v>
      </c>
      <c r="AU301" s="6">
        <v>24</v>
      </c>
      <c r="AV301" s="6">
        <v>24</v>
      </c>
      <c r="AW301" s="6">
        <v>24</v>
      </c>
      <c r="AX301" s="15"/>
      <c r="AY301" s="6"/>
      <c r="AZ301" s="6"/>
      <c r="BA301" s="6"/>
      <c r="BB301" s="6"/>
      <c r="BC301" s="6"/>
    </row>
    <row r="302" spans="1:55" s="2" customFormat="1" ht="12.95" customHeight="1" x14ac:dyDescent="0.2">
      <c r="A302" s="292"/>
      <c r="B302" s="248">
        <v>8</v>
      </c>
      <c r="C302" s="194"/>
      <c r="D302" s="195" t="s">
        <v>158</v>
      </c>
      <c r="E302" s="195"/>
      <c r="F302" s="195"/>
      <c r="G302" s="195"/>
      <c r="H302" s="195"/>
      <c r="I302" s="195"/>
      <c r="J302" s="195"/>
      <c r="K302" s="213"/>
      <c r="L302" s="194"/>
      <c r="M302" s="244"/>
      <c r="N302" s="244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S302" s="6">
        <v>70</v>
      </c>
      <c r="AT302" s="6">
        <v>24</v>
      </c>
      <c r="AU302" s="6">
        <v>24</v>
      </c>
      <c r="AV302" s="6">
        <v>24</v>
      </c>
      <c r="AW302" s="6">
        <v>24</v>
      </c>
      <c r="AX302" s="15"/>
      <c r="AY302" s="6"/>
      <c r="AZ302" s="6"/>
      <c r="BA302" s="6"/>
      <c r="BB302" s="6"/>
      <c r="BC302" s="6"/>
    </row>
    <row r="303" spans="1:55" s="2" customFormat="1" ht="12.95" customHeight="1" x14ac:dyDescent="0.2">
      <c r="A303" s="292"/>
      <c r="B303" s="248"/>
      <c r="C303" s="195"/>
      <c r="D303" s="195"/>
      <c r="E303" s="194"/>
      <c r="F303" s="195"/>
      <c r="G303" s="195"/>
      <c r="H303" s="195"/>
      <c r="I303" s="195"/>
      <c r="J303" s="195"/>
      <c r="K303" s="213"/>
      <c r="L303" s="194"/>
      <c r="M303" s="244"/>
      <c r="N303" s="244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S303" s="6">
        <v>75</v>
      </c>
      <c r="AT303" s="6">
        <v>24</v>
      </c>
      <c r="AU303" s="6">
        <v>24</v>
      </c>
      <c r="AV303" s="6">
        <v>24</v>
      </c>
      <c r="AW303" s="6">
        <v>24</v>
      </c>
      <c r="AX303" s="15"/>
      <c r="AY303" s="6"/>
      <c r="AZ303" s="6"/>
      <c r="BA303" s="6"/>
      <c r="BB303" s="6"/>
      <c r="BC303" s="6"/>
    </row>
    <row r="304" spans="1:55" s="2" customFormat="1" ht="12.95" customHeight="1" x14ac:dyDescent="0.2">
      <c r="A304" s="292"/>
      <c r="B304" s="248">
        <v>7</v>
      </c>
      <c r="C304" s="194"/>
      <c r="D304" s="195" t="s">
        <v>159</v>
      </c>
      <c r="E304" s="195"/>
      <c r="F304" s="195"/>
      <c r="G304" s="195"/>
      <c r="H304" s="195"/>
      <c r="I304" s="195"/>
      <c r="J304" s="195"/>
      <c r="K304" s="213"/>
      <c r="L304" s="194"/>
      <c r="M304" s="244"/>
      <c r="N304" s="244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</row>
    <row r="305" spans="1:29" s="2" customFormat="1" ht="12.95" customHeight="1" x14ac:dyDescent="0.2">
      <c r="A305" s="292"/>
      <c r="B305" s="248"/>
      <c r="C305" s="195"/>
      <c r="D305" s="195"/>
      <c r="E305" s="194"/>
      <c r="F305" s="195"/>
      <c r="G305" s="195"/>
      <c r="H305" s="195"/>
      <c r="I305" s="195"/>
      <c r="J305" s="195"/>
      <c r="K305" s="213"/>
      <c r="L305" s="194"/>
      <c r="M305" s="244"/>
      <c r="N305" s="244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</row>
    <row r="306" spans="1:29" s="2" customFormat="1" ht="12.95" customHeight="1" x14ac:dyDescent="0.2">
      <c r="A306" s="292"/>
      <c r="B306" s="248">
        <v>6</v>
      </c>
      <c r="C306" s="194"/>
      <c r="D306" s="241" t="s">
        <v>260</v>
      </c>
      <c r="E306" s="195"/>
      <c r="F306" s="195"/>
      <c r="G306" s="195"/>
      <c r="H306" s="195"/>
      <c r="I306" s="195"/>
      <c r="J306" s="195"/>
      <c r="K306" s="213"/>
      <c r="L306" s="194"/>
      <c r="M306" s="244"/>
      <c r="N306" s="244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</row>
    <row r="307" spans="1:29" s="2" customFormat="1" ht="12.95" customHeight="1" x14ac:dyDescent="0.2">
      <c r="A307" s="292"/>
      <c r="B307" s="248"/>
      <c r="C307" s="195"/>
      <c r="D307" s="195"/>
      <c r="E307" s="194"/>
      <c r="F307" s="195"/>
      <c r="G307" s="195"/>
      <c r="H307" s="195"/>
      <c r="I307" s="195"/>
      <c r="J307" s="195"/>
      <c r="K307" s="213"/>
      <c r="L307" s="194"/>
      <c r="M307" s="244"/>
      <c r="N307" s="244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</row>
    <row r="308" spans="1:29" s="2" customFormat="1" ht="12.95" customHeight="1" x14ac:dyDescent="0.2">
      <c r="A308" s="292"/>
      <c r="B308" s="248">
        <v>5</v>
      </c>
      <c r="C308" s="194"/>
      <c r="D308" s="195" t="s">
        <v>160</v>
      </c>
      <c r="E308" s="195"/>
      <c r="F308" s="195"/>
      <c r="G308" s="195"/>
      <c r="H308" s="195"/>
      <c r="I308" s="195"/>
      <c r="J308" s="195"/>
      <c r="K308" s="213"/>
      <c r="L308" s="194"/>
      <c r="M308" s="244"/>
      <c r="N308" s="244"/>
      <c r="O308" s="146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</row>
    <row r="309" spans="1:29" s="2" customFormat="1" ht="12.95" customHeight="1" x14ac:dyDescent="0.2">
      <c r="A309" s="292"/>
      <c r="B309" s="248"/>
      <c r="C309" s="195"/>
      <c r="D309" s="195"/>
      <c r="E309" s="194"/>
      <c r="F309" s="195"/>
      <c r="G309" s="195"/>
      <c r="H309" s="195"/>
      <c r="I309" s="195"/>
      <c r="J309" s="195"/>
      <c r="K309" s="213"/>
      <c r="L309" s="194"/>
      <c r="M309" s="243"/>
      <c r="N309" s="243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</row>
    <row r="310" spans="1:29" s="2" customFormat="1" ht="12.95" customHeight="1" x14ac:dyDescent="0.2">
      <c r="A310" s="292"/>
      <c r="B310" s="248">
        <v>4</v>
      </c>
      <c r="C310" s="194"/>
      <c r="D310" s="195" t="s">
        <v>161</v>
      </c>
      <c r="E310" s="195"/>
      <c r="F310" s="195"/>
      <c r="G310" s="195"/>
      <c r="H310" s="195"/>
      <c r="I310" s="195"/>
      <c r="J310" s="195"/>
      <c r="K310" s="195"/>
      <c r="L310" s="195"/>
      <c r="M310" s="243"/>
      <c r="N310" s="243"/>
      <c r="O310" s="145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</row>
    <row r="311" spans="1:29" s="2" customFormat="1" ht="12.95" customHeight="1" x14ac:dyDescent="0.2">
      <c r="A311" s="292"/>
      <c r="B311" s="248"/>
      <c r="C311" s="195"/>
      <c r="D311" s="195"/>
      <c r="E311" s="195" t="s">
        <v>162</v>
      </c>
      <c r="F311" s="195"/>
      <c r="G311" s="195"/>
      <c r="H311" s="195"/>
      <c r="I311" s="195"/>
      <c r="J311" s="195"/>
      <c r="K311" s="195"/>
      <c r="L311" s="195"/>
      <c r="M311" s="244"/>
      <c r="N311" s="244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</row>
    <row r="312" spans="1:29" s="2" customFormat="1" ht="12.95" customHeight="1" x14ac:dyDescent="0.2">
      <c r="A312" s="292"/>
      <c r="B312" s="248">
        <v>3</v>
      </c>
      <c r="C312" s="194"/>
      <c r="D312" s="195" t="s">
        <v>163</v>
      </c>
      <c r="E312" s="195"/>
      <c r="F312" s="195"/>
      <c r="G312" s="195"/>
      <c r="H312" s="195"/>
      <c r="I312" s="195"/>
      <c r="J312" s="195"/>
      <c r="K312" s="213"/>
      <c r="L312" s="194"/>
      <c r="M312" s="244"/>
      <c r="N312" s="244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</row>
    <row r="313" spans="1:29" s="2" customFormat="1" ht="12.95" customHeight="1" x14ac:dyDescent="0.2">
      <c r="A313" s="292"/>
      <c r="B313" s="248"/>
      <c r="C313" s="195"/>
      <c r="D313" s="195"/>
      <c r="E313" s="194"/>
      <c r="F313" s="195"/>
      <c r="G313" s="195"/>
      <c r="H313" s="195"/>
      <c r="I313" s="195"/>
      <c r="J313" s="195"/>
      <c r="K313" s="213"/>
      <c r="L313" s="194"/>
      <c r="M313" s="244"/>
      <c r="N313" s="244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</row>
    <row r="314" spans="1:29" s="2" customFormat="1" ht="12.95" customHeight="1" x14ac:dyDescent="0.2">
      <c r="A314" s="292"/>
      <c r="B314" s="248">
        <v>2</v>
      </c>
      <c r="C314" s="194"/>
      <c r="D314" s="195" t="s">
        <v>164</v>
      </c>
      <c r="E314" s="195"/>
      <c r="F314" s="195"/>
      <c r="G314" s="195"/>
      <c r="H314" s="195"/>
      <c r="I314" s="195"/>
      <c r="J314" s="195"/>
      <c r="K314" s="213"/>
      <c r="L314" s="194"/>
      <c r="M314" s="244"/>
      <c r="N314" s="244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</row>
    <row r="315" spans="1:29" s="2" customFormat="1" ht="12.95" customHeight="1" x14ac:dyDescent="0.2">
      <c r="A315" s="292"/>
      <c r="B315" s="248"/>
      <c r="C315" s="195"/>
      <c r="D315" s="195"/>
      <c r="E315" s="194"/>
      <c r="F315" s="195"/>
      <c r="G315" s="195"/>
      <c r="H315" s="195"/>
      <c r="I315" s="195"/>
      <c r="J315" s="195"/>
      <c r="K315" s="213"/>
      <c r="L315" s="194"/>
      <c r="M315" s="244"/>
      <c r="N315" s="244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</row>
    <row r="316" spans="1:29" s="2" customFormat="1" ht="12.95" customHeight="1" x14ac:dyDescent="0.2">
      <c r="A316" s="292"/>
      <c r="B316" s="248">
        <v>1</v>
      </c>
      <c r="C316" s="194"/>
      <c r="D316" s="195" t="s">
        <v>165</v>
      </c>
      <c r="E316" s="195"/>
      <c r="F316" s="195"/>
      <c r="G316" s="195"/>
      <c r="H316" s="195"/>
      <c r="I316" s="195"/>
      <c r="J316" s="195"/>
      <c r="K316" s="213"/>
      <c r="L316" s="194"/>
      <c r="M316" s="244"/>
      <c r="N316" s="244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</row>
    <row r="317" spans="1:29" s="2" customFormat="1" ht="12.95" customHeight="1" x14ac:dyDescent="0.2">
      <c r="A317" s="292"/>
      <c r="B317" s="195"/>
      <c r="C317" s="195"/>
      <c r="D317" s="195"/>
      <c r="E317" s="194"/>
      <c r="F317" s="195"/>
      <c r="G317" s="195"/>
      <c r="H317" s="195"/>
      <c r="I317" s="195"/>
      <c r="J317" s="195"/>
      <c r="K317" s="213"/>
      <c r="L317" s="194"/>
      <c r="M317" s="244"/>
      <c r="N317" s="244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</row>
    <row r="318" spans="1:29" s="2" customFormat="1" ht="12.95" customHeight="1" x14ac:dyDescent="0.2">
      <c r="A318" s="292"/>
      <c r="B318" s="228" t="s">
        <v>166</v>
      </c>
      <c r="C318" s="195" t="s">
        <v>167</v>
      </c>
      <c r="D318" s="195"/>
      <c r="E318" s="195"/>
      <c r="F318" s="195"/>
      <c r="G318" s="195"/>
      <c r="H318" s="195"/>
      <c r="I318" s="195"/>
      <c r="J318" s="195"/>
      <c r="K318" s="213"/>
      <c r="L318" s="194"/>
      <c r="M318" s="244"/>
      <c r="N318" s="244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</row>
    <row r="319" spans="1:29" s="2" customFormat="1" ht="12.95" customHeight="1" x14ac:dyDescent="0.2">
      <c r="A319" s="292"/>
      <c r="B319" s="195"/>
      <c r="C319" s="195"/>
      <c r="D319" s="195"/>
      <c r="E319" s="194"/>
      <c r="F319" s="195"/>
      <c r="G319" s="195"/>
      <c r="H319" s="195"/>
      <c r="I319" s="195"/>
      <c r="J319" s="195"/>
      <c r="K319" s="213"/>
      <c r="L319" s="194"/>
      <c r="M319" s="244"/>
      <c r="N319" s="244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</row>
    <row r="320" spans="1:29" s="2" customFormat="1" ht="12.95" customHeight="1" x14ac:dyDescent="0.2">
      <c r="A320" s="292"/>
      <c r="B320" s="195"/>
      <c r="C320" s="195"/>
      <c r="D320" s="195" t="s">
        <v>168</v>
      </c>
      <c r="E320" s="195"/>
      <c r="F320" s="195"/>
      <c r="G320" s="195"/>
      <c r="H320" s="195"/>
      <c r="I320" s="195"/>
      <c r="J320" s="195"/>
      <c r="K320" s="213"/>
      <c r="L320" s="194"/>
      <c r="M320" s="244"/>
      <c r="N320" s="244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</row>
    <row r="321" spans="1:29" s="2" customFormat="1" ht="12.95" customHeight="1" x14ac:dyDescent="0.2">
      <c r="A321" s="292"/>
      <c r="B321" s="195"/>
      <c r="C321" s="195"/>
      <c r="D321" s="195" t="s">
        <v>169</v>
      </c>
      <c r="E321" s="195"/>
      <c r="F321" s="195"/>
      <c r="G321" s="195"/>
      <c r="H321" s="195"/>
      <c r="I321" s="195"/>
      <c r="J321" s="195"/>
      <c r="K321" s="195"/>
      <c r="L321" s="194"/>
      <c r="M321" s="244"/>
      <c r="N321" s="244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</row>
    <row r="322" spans="1:29" s="2" customFormat="1" ht="12.95" customHeight="1" x14ac:dyDescent="0.2">
      <c r="A322" s="292"/>
      <c r="B322" s="195"/>
      <c r="C322" s="195"/>
      <c r="D322" s="195" t="s">
        <v>170</v>
      </c>
      <c r="E322" s="195"/>
      <c r="F322" s="195"/>
      <c r="G322" s="195"/>
      <c r="H322" s="195"/>
      <c r="I322" s="195"/>
      <c r="J322" s="195"/>
      <c r="K322" s="213"/>
      <c r="L322" s="194"/>
      <c r="M322" s="244"/>
      <c r="N322" s="244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</row>
    <row r="323" spans="1:29" s="2" customFormat="1" ht="12.95" customHeight="1" x14ac:dyDescent="0.2">
      <c r="A323" s="193"/>
      <c r="B323" s="195"/>
      <c r="C323" s="195"/>
      <c r="D323" s="195" t="s">
        <v>171</v>
      </c>
      <c r="E323" s="195"/>
      <c r="F323" s="195"/>
      <c r="G323" s="195"/>
      <c r="H323" s="195"/>
      <c r="I323" s="195"/>
      <c r="J323" s="195"/>
      <c r="K323" s="195"/>
      <c r="L323" s="194"/>
      <c r="M323" s="244"/>
      <c r="N323" s="244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</row>
    <row r="324" spans="1:29" s="2" customFormat="1" ht="12.95" customHeight="1" x14ac:dyDescent="0.2">
      <c r="A324" s="193"/>
      <c r="B324" s="195"/>
      <c r="C324" s="195"/>
      <c r="D324" s="195"/>
      <c r="E324" s="195"/>
      <c r="F324" s="195"/>
      <c r="G324" s="195" t="s">
        <v>172</v>
      </c>
      <c r="H324" s="195"/>
      <c r="I324" s="195"/>
      <c r="J324" s="200">
        <f>INPUT!F19</f>
        <v>0</v>
      </c>
      <c r="K324" s="198" t="s">
        <v>149</v>
      </c>
      <c r="L324" s="194"/>
      <c r="M324" s="244"/>
      <c r="N324" s="244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</row>
    <row r="325" spans="1:29" s="2" customFormat="1" ht="12.95" customHeight="1" x14ac:dyDescent="0.2">
      <c r="A325" s="193"/>
      <c r="B325" s="195"/>
      <c r="C325" s="195"/>
      <c r="D325" s="195"/>
      <c r="E325" s="195"/>
      <c r="F325" s="195"/>
      <c r="G325" s="195"/>
      <c r="H325" s="195"/>
      <c r="I325" s="195"/>
      <c r="J325" s="195"/>
      <c r="K325" s="213"/>
      <c r="L325" s="194"/>
      <c r="M325" s="244"/>
      <c r="N325" s="244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</row>
  </sheetData>
  <sheetProtection algorithmName="SHA-512" hashValue="A+ppHRWAOW5YVyax4aGvYm1zkVwa8R7ealQuJCA9FXeMzikGclmZOXYUF2EcUA62wX3UJ7XyLu9H08uSohxODA==" saltValue="IJyZoWRSUaPimQBTwImnWQ==" spinCount="100000" sheet="1" selectLockedCells="1"/>
  <mergeCells count="55">
    <mergeCell ref="K23:M24"/>
    <mergeCell ref="H32:I32"/>
    <mergeCell ref="A282:A322"/>
    <mergeCell ref="L19:M19"/>
    <mergeCell ref="L20:M20"/>
    <mergeCell ref="A46:A81"/>
    <mergeCell ref="H26:J27"/>
    <mergeCell ref="A105:A142"/>
    <mergeCell ref="A164:A200"/>
    <mergeCell ref="B32:D32"/>
    <mergeCell ref="I154:J154"/>
    <mergeCell ref="K76:L76"/>
    <mergeCell ref="D134:N136"/>
    <mergeCell ref="F142:H142"/>
    <mergeCell ref="F144:H144"/>
    <mergeCell ref="I142:J142"/>
    <mergeCell ref="I140:J140"/>
    <mergeCell ref="I144:J144"/>
    <mergeCell ref="F137:I138"/>
    <mergeCell ref="K137:N138"/>
    <mergeCell ref="I156:J156"/>
    <mergeCell ref="F146:H146"/>
    <mergeCell ref="I150:J150"/>
    <mergeCell ref="I148:J148"/>
    <mergeCell ref="K160:M160"/>
    <mergeCell ref="F152:M152"/>
    <mergeCell ref="F158:M158"/>
    <mergeCell ref="F154:H154"/>
    <mergeCell ref="F156:H156"/>
    <mergeCell ref="F160:H160"/>
    <mergeCell ref="K156:M156"/>
    <mergeCell ref="D14:F15"/>
    <mergeCell ref="G14:H15"/>
    <mergeCell ref="K154:M154"/>
    <mergeCell ref="K140:M140"/>
    <mergeCell ref="K142:M142"/>
    <mergeCell ref="K144:M144"/>
    <mergeCell ref="K146:M146"/>
    <mergeCell ref="K148:M148"/>
    <mergeCell ref="C30:F30"/>
    <mergeCell ref="H30:K30"/>
    <mergeCell ref="I146:J146"/>
    <mergeCell ref="K150:M150"/>
    <mergeCell ref="G94:I94"/>
    <mergeCell ref="F140:H140"/>
    <mergeCell ref="F148:H148"/>
    <mergeCell ref="F150:H150"/>
    <mergeCell ref="Y9:Y11"/>
    <mergeCell ref="S4:U4"/>
    <mergeCell ref="S5:U5"/>
    <mergeCell ref="S3:U3"/>
    <mergeCell ref="B3:L3"/>
    <mergeCell ref="C5:I6"/>
    <mergeCell ref="C7:L9"/>
    <mergeCell ref="C11:L12"/>
  </mergeCells>
  <phoneticPr fontId="0" type="noConversion"/>
  <conditionalFormatting sqref="P8">
    <cfRule type="expression" dxfId="7" priority="13" stopIfTrue="1">
      <formula>ISERROR($P$8)</formula>
    </cfRule>
  </conditionalFormatting>
  <conditionalFormatting sqref="Y30">
    <cfRule type="expression" dxfId="6" priority="15" stopIfTrue="1">
      <formula>ISERROR($Y$30)</formula>
    </cfRule>
  </conditionalFormatting>
  <conditionalFormatting sqref="G16">
    <cfRule type="expression" dxfId="5" priority="21" stopIfTrue="1">
      <formula>ISERROR($G$16)</formula>
    </cfRule>
  </conditionalFormatting>
  <conditionalFormatting sqref="Y24">
    <cfRule type="containsErrors" dxfId="4" priority="5" stopIfTrue="1">
      <formula>ISERROR(Y24)</formula>
    </cfRule>
  </conditionalFormatting>
  <conditionalFormatting sqref="Y9:Y11 Y25 L4:L6">
    <cfRule type="expression" dxfId="3" priority="23" stopIfTrue="1">
      <formula>ISERROR($L$5)</formula>
    </cfRule>
  </conditionalFormatting>
  <conditionalFormatting sqref="L104 K95">
    <cfRule type="expression" dxfId="2" priority="1" stopIfTrue="1">
      <formula>ISERROR(#REF!)</formula>
    </cfRule>
  </conditionalFormatting>
  <conditionalFormatting sqref="M97">
    <cfRule type="expression" priority="2" stopIfTrue="1">
      <formula>ISERROR(M97)</formula>
    </cfRule>
  </conditionalFormatting>
  <conditionalFormatting sqref="M99">
    <cfRule type="expression" dxfId="1" priority="3" stopIfTrue="1">
      <formula>ISERROR(M97)</formula>
    </cfRule>
  </conditionalFormatting>
  <conditionalFormatting sqref="L102">
    <cfRule type="expression" dxfId="0" priority="4" stopIfTrue="1">
      <formula>ISERROR(M97)</formula>
    </cfRule>
  </conditionalFormatting>
  <hyperlinks>
    <hyperlink ref="B32" location="INPUT!A105" display="See Economy sheet" xr:uid="{00000000-0004-0000-0000-000000000000}"/>
    <hyperlink ref="H32" location="INPUT!A164" display="See Use sheet" xr:uid="{00000000-0004-0000-0000-000001000000}"/>
    <hyperlink ref="H26" location="NERWKSHT!A5" display="See sheet 2 " xr:uid="{00000000-0004-0000-0000-000002000000}"/>
    <hyperlink ref="L19" location="INPUT!A282" display="See Sheet 10" xr:uid="{00000000-0004-0000-0000-000003000000}"/>
    <hyperlink ref="H26:I27" location="INPUT!A46" display="INPUT!A46" xr:uid="{00000000-0004-0000-0000-000004000000}"/>
  </hyperlinks>
  <pageMargins left="0.38" right="0.26" top="0.35" bottom="0.35" header="0.27" footer="0.24"/>
  <pageSetup orientation="portrait" r:id="rId1"/>
  <headerFooter alignWithMargins="0">
    <oddFooter>&amp;L&amp;F&amp;R11-01-11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workbookViewId="0">
      <selection activeCell="E20" sqref="E20"/>
    </sheetView>
  </sheetViews>
  <sheetFormatPr defaultColWidth="9.140625" defaultRowHeight="15" x14ac:dyDescent="0.2"/>
  <cols>
    <col min="1" max="1" width="16.140625" style="90" customWidth="1"/>
    <col min="2" max="16384" width="9.140625" style="90"/>
  </cols>
  <sheetData>
    <row r="1" spans="1:4" x14ac:dyDescent="0.2">
      <c r="A1" s="89" t="s">
        <v>214</v>
      </c>
    </row>
    <row r="2" spans="1:4" x14ac:dyDescent="0.2">
      <c r="A2" s="89" t="s">
        <v>215</v>
      </c>
    </row>
    <row r="3" spans="1:4" ht="15.75" x14ac:dyDescent="0.25">
      <c r="A3" s="91"/>
    </row>
    <row r="4" spans="1:4" ht="15.75" x14ac:dyDescent="0.25">
      <c r="A4" s="91"/>
    </row>
    <row r="5" spans="1:4" ht="15.75" x14ac:dyDescent="0.25">
      <c r="A5" s="92" t="s">
        <v>216</v>
      </c>
      <c r="B5" s="302"/>
      <c r="C5" s="302"/>
      <c r="D5" s="302"/>
    </row>
    <row r="6" spans="1:4" ht="15.75" x14ac:dyDescent="0.25">
      <c r="A6" s="92" t="s">
        <v>217</v>
      </c>
      <c r="B6" s="303"/>
      <c r="C6" s="303"/>
      <c r="D6" s="303"/>
    </row>
    <row r="7" spans="1:4" ht="15.75" x14ac:dyDescent="0.25">
      <c r="A7" s="92" t="s">
        <v>218</v>
      </c>
      <c r="B7" s="303"/>
      <c r="C7" s="303"/>
      <c r="D7" s="303"/>
    </row>
    <row r="8" spans="1:4" ht="15.75" x14ac:dyDescent="0.25">
      <c r="A8" s="92"/>
    </row>
    <row r="9" spans="1:4" ht="15.75" x14ac:dyDescent="0.25">
      <c r="A9" s="92"/>
    </row>
    <row r="10" spans="1:4" ht="15.75" x14ac:dyDescent="0.25">
      <c r="A10" s="93" t="s">
        <v>219</v>
      </c>
      <c r="C10" s="304"/>
      <c r="D10" s="304"/>
    </row>
    <row r="11" spans="1:4" ht="15.75" x14ac:dyDescent="0.25">
      <c r="A11" s="94"/>
    </row>
    <row r="12" spans="1:4" ht="15.75" x14ac:dyDescent="0.25">
      <c r="A12" s="93" t="s">
        <v>220</v>
      </c>
    </row>
    <row r="13" spans="1:4" ht="15.75" x14ac:dyDescent="0.25">
      <c r="A13" s="95" t="s">
        <v>221</v>
      </c>
    </row>
    <row r="14" spans="1:4" ht="15.75" x14ac:dyDescent="0.25">
      <c r="A14" s="95" t="s">
        <v>222</v>
      </c>
    </row>
    <row r="15" spans="1:4" ht="15.75" x14ac:dyDescent="0.25">
      <c r="A15" s="95" t="s">
        <v>223</v>
      </c>
    </row>
    <row r="16" spans="1:4" ht="15.75" x14ac:dyDescent="0.25">
      <c r="A16" s="95"/>
    </row>
    <row r="17" spans="1:8" ht="15.75" x14ac:dyDescent="0.25">
      <c r="A17" s="93" t="s">
        <v>224</v>
      </c>
    </row>
    <row r="18" spans="1:8" ht="15.75" x14ac:dyDescent="0.25">
      <c r="A18" s="95" t="s">
        <v>225</v>
      </c>
    </row>
    <row r="19" spans="1:8" ht="15.75" x14ac:dyDescent="0.25">
      <c r="A19" s="95" t="s">
        <v>226</v>
      </c>
    </row>
    <row r="20" spans="1:8" ht="15.75" x14ac:dyDescent="0.25">
      <c r="A20" s="95" t="s">
        <v>223</v>
      </c>
    </row>
    <row r="21" spans="1:8" ht="15.75" x14ac:dyDescent="0.25">
      <c r="A21" s="95"/>
    </row>
    <row r="22" spans="1:8" ht="15.75" x14ac:dyDescent="0.25">
      <c r="A22" s="93" t="s">
        <v>227</v>
      </c>
    </row>
    <row r="23" spans="1:8" ht="15.75" x14ac:dyDescent="0.25">
      <c r="A23" s="95"/>
    </row>
    <row r="24" spans="1:8" ht="15.75" x14ac:dyDescent="0.25">
      <c r="A24" s="93" t="s">
        <v>228</v>
      </c>
    </row>
    <row r="25" spans="1:8" ht="15.75" x14ac:dyDescent="0.25">
      <c r="A25" s="94"/>
    </row>
    <row r="26" spans="1:8" ht="15.75" x14ac:dyDescent="0.25">
      <c r="A26" s="94"/>
    </row>
    <row r="27" spans="1:8" ht="15.75" customHeight="1" x14ac:dyDescent="0.25">
      <c r="A27" s="96" t="s">
        <v>229</v>
      </c>
    </row>
    <row r="28" spans="1:8" ht="15.75" x14ac:dyDescent="0.25">
      <c r="A28" s="97"/>
    </row>
    <row r="29" spans="1:8" ht="15.75" x14ac:dyDescent="0.25">
      <c r="A29" s="97"/>
    </row>
    <row r="30" spans="1:8" ht="15.75" x14ac:dyDescent="0.25">
      <c r="A30" s="97"/>
    </row>
    <row r="31" spans="1:8" ht="15.75" x14ac:dyDescent="0.25">
      <c r="A31" s="94"/>
      <c r="B31" s="304"/>
      <c r="C31" s="304"/>
      <c r="D31" s="304"/>
      <c r="G31" s="304"/>
      <c r="H31" s="304"/>
    </row>
    <row r="32" spans="1:8" ht="15.75" x14ac:dyDescent="0.25">
      <c r="B32" s="301" t="s">
        <v>230</v>
      </c>
      <c r="C32" s="301"/>
      <c r="D32" s="301"/>
      <c r="G32" s="301" t="s">
        <v>210</v>
      </c>
      <c r="H32" s="301"/>
    </row>
    <row r="33" spans="1:1" ht="15.75" x14ac:dyDescent="0.25">
      <c r="A33" s="98"/>
    </row>
    <row r="34" spans="1:1" ht="15.75" x14ac:dyDescent="0.25">
      <c r="A34" s="98"/>
    </row>
    <row r="35" spans="1:1" ht="15.75" x14ac:dyDescent="0.25">
      <c r="A35" s="98"/>
    </row>
    <row r="36" spans="1:1" ht="15.75" x14ac:dyDescent="0.25">
      <c r="A36" s="98"/>
    </row>
    <row r="37" spans="1:1" ht="15.75" x14ac:dyDescent="0.25">
      <c r="A37" s="98"/>
    </row>
    <row r="38" spans="1:1" ht="15.75" x14ac:dyDescent="0.25">
      <c r="A38" s="98"/>
    </row>
    <row r="39" spans="1:1" ht="15.75" x14ac:dyDescent="0.25">
      <c r="A39" s="98"/>
    </row>
    <row r="40" spans="1:1" ht="15.75" x14ac:dyDescent="0.25">
      <c r="A40" s="98"/>
    </row>
    <row r="41" spans="1:1" x14ac:dyDescent="0.2">
      <c r="A41" s="99"/>
    </row>
  </sheetData>
  <mergeCells count="8">
    <mergeCell ref="G32:H32"/>
    <mergeCell ref="B32:D32"/>
    <mergeCell ref="B5:D5"/>
    <mergeCell ref="B6:D6"/>
    <mergeCell ref="B7:D7"/>
    <mergeCell ref="C10:D10"/>
    <mergeCell ref="B31:D31"/>
    <mergeCell ref="G31:H31"/>
  </mergeCells>
  <phoneticPr fontId="32" type="noConversion"/>
  <pageMargins left="0.62" right="0.53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L45"/>
  <sheetViews>
    <sheetView workbookViewId="0">
      <selection activeCell="J44" sqref="J44"/>
    </sheetView>
  </sheetViews>
  <sheetFormatPr defaultColWidth="8.7109375" defaultRowHeight="12.75" x14ac:dyDescent="0.2"/>
  <cols>
    <col min="1" max="16384" width="8.7109375" style="3"/>
  </cols>
  <sheetData>
    <row r="1" spans="1:12" x14ac:dyDescent="0.2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262"/>
      <c r="L1" s="261"/>
    </row>
    <row r="2" spans="1:12" x14ac:dyDescent="0.2">
      <c r="A2" s="260"/>
      <c r="B2" s="263"/>
      <c r="C2" s="263"/>
      <c r="D2" s="263"/>
      <c r="E2" s="263"/>
      <c r="F2" s="263"/>
      <c r="G2" s="263"/>
      <c r="H2" s="263"/>
      <c r="I2" s="263"/>
      <c r="J2" s="263" t="s">
        <v>0</v>
      </c>
      <c r="K2" s="263"/>
      <c r="L2" s="263"/>
    </row>
    <row r="3" spans="1:12" x14ac:dyDescent="0.2">
      <c r="A3" s="260"/>
      <c r="B3" s="263"/>
      <c r="C3" s="263"/>
      <c r="D3" s="263"/>
      <c r="E3" s="263"/>
      <c r="F3" s="263"/>
      <c r="G3" s="263"/>
      <c r="H3" s="263"/>
      <c r="I3" s="263"/>
      <c r="J3" s="263" t="s">
        <v>65</v>
      </c>
      <c r="K3" s="263"/>
      <c r="L3" s="261"/>
    </row>
    <row r="4" spans="1:12" x14ac:dyDescent="0.2">
      <c r="A4" s="260"/>
      <c r="B4" s="263"/>
      <c r="C4" s="263"/>
      <c r="D4" s="263"/>
      <c r="E4" s="263"/>
      <c r="F4" s="263"/>
      <c r="G4" s="263"/>
      <c r="H4" s="263"/>
      <c r="I4" s="263"/>
      <c r="J4" s="264" t="s">
        <v>298</v>
      </c>
      <c r="K4" s="263"/>
      <c r="L4" s="261"/>
    </row>
    <row r="5" spans="1:12" x14ac:dyDescent="0.2">
      <c r="A5" s="260"/>
      <c r="B5" s="265" t="s">
        <v>148</v>
      </c>
      <c r="C5" s="266"/>
      <c r="D5" s="266"/>
      <c r="E5" s="266"/>
      <c r="F5" s="263" t="s">
        <v>149</v>
      </c>
      <c r="G5" s="263"/>
      <c r="H5" s="263"/>
      <c r="I5" s="263"/>
      <c r="J5" s="263"/>
      <c r="K5" s="262"/>
      <c r="L5" s="261"/>
    </row>
    <row r="6" spans="1:12" x14ac:dyDescent="0.2">
      <c r="A6" s="260"/>
      <c r="B6" s="263"/>
      <c r="C6" s="263"/>
      <c r="D6" s="263"/>
      <c r="E6" s="263"/>
      <c r="F6" s="263"/>
      <c r="G6" s="263"/>
      <c r="H6" s="263"/>
      <c r="I6" s="263"/>
      <c r="J6" s="263"/>
      <c r="K6" s="262"/>
      <c r="L6" s="261"/>
    </row>
    <row r="7" spans="1:12" x14ac:dyDescent="0.2">
      <c r="A7" s="260"/>
      <c r="B7" s="267" t="s">
        <v>150</v>
      </c>
      <c r="C7" s="263" t="s">
        <v>151</v>
      </c>
      <c r="D7" s="263"/>
      <c r="E7" s="263" t="s">
        <v>152</v>
      </c>
      <c r="F7" s="263"/>
      <c r="G7" s="263"/>
      <c r="H7" s="263"/>
      <c r="I7" s="263"/>
      <c r="J7" s="263"/>
      <c r="K7" s="262"/>
      <c r="L7" s="261"/>
    </row>
    <row r="8" spans="1:12" x14ac:dyDescent="0.2">
      <c r="A8" s="260"/>
      <c r="B8" s="263"/>
      <c r="C8" s="263"/>
      <c r="D8" s="263"/>
      <c r="E8" s="263"/>
      <c r="F8" s="263"/>
      <c r="G8" s="263"/>
      <c r="H8" s="263"/>
      <c r="I8" s="263"/>
      <c r="J8" s="263"/>
      <c r="K8" s="262"/>
      <c r="L8" s="261"/>
    </row>
    <row r="9" spans="1:12" x14ac:dyDescent="0.2">
      <c r="A9" s="260"/>
      <c r="B9" s="263"/>
      <c r="C9" s="263"/>
      <c r="D9" s="263"/>
      <c r="E9" s="263"/>
      <c r="F9" s="263"/>
      <c r="G9" s="263"/>
      <c r="H9" s="263"/>
      <c r="I9" s="263"/>
      <c r="J9" s="263"/>
      <c r="K9" s="262"/>
      <c r="L9" s="261"/>
    </row>
    <row r="10" spans="1:12" x14ac:dyDescent="0.2">
      <c r="A10" s="260"/>
      <c r="B10" s="263"/>
      <c r="C10" s="263"/>
      <c r="D10" s="263"/>
      <c r="E10" s="263"/>
      <c r="F10" s="263"/>
      <c r="G10" s="263"/>
      <c r="H10" s="263"/>
      <c r="I10" s="263"/>
      <c r="J10" s="263"/>
      <c r="K10" s="262"/>
      <c r="L10" s="261"/>
    </row>
    <row r="11" spans="1:12" x14ac:dyDescent="0.2">
      <c r="A11" s="260"/>
      <c r="B11" s="263"/>
      <c r="C11" s="263"/>
      <c r="D11" s="263"/>
      <c r="E11" s="263"/>
      <c r="F11" s="263"/>
      <c r="G11" s="263"/>
      <c r="H11" s="263"/>
      <c r="I11" s="263"/>
      <c r="J11" s="263"/>
      <c r="K11" s="262"/>
      <c r="L11" s="261"/>
    </row>
    <row r="12" spans="1:12" x14ac:dyDescent="0.2">
      <c r="A12" s="260"/>
      <c r="B12" s="263"/>
      <c r="C12" s="263"/>
      <c r="D12" s="263"/>
      <c r="E12" s="263"/>
      <c r="F12" s="263"/>
      <c r="G12" s="263"/>
      <c r="H12" s="263"/>
      <c r="I12" s="263"/>
      <c r="J12" s="263"/>
      <c r="K12" s="262"/>
      <c r="L12" s="261"/>
    </row>
    <row r="13" spans="1:12" x14ac:dyDescent="0.2">
      <c r="A13" s="260"/>
      <c r="B13" s="267" t="s">
        <v>153</v>
      </c>
      <c r="C13" s="263" t="s">
        <v>154</v>
      </c>
      <c r="D13" s="263"/>
      <c r="E13" s="263"/>
      <c r="F13" s="263"/>
      <c r="G13" s="263"/>
      <c r="H13" s="263"/>
      <c r="I13" s="263"/>
      <c r="J13" s="263"/>
      <c r="K13" s="262"/>
      <c r="L13" s="261"/>
    </row>
    <row r="14" spans="1:12" x14ac:dyDescent="0.2">
      <c r="A14" s="260"/>
      <c r="B14" s="263"/>
      <c r="C14" s="263"/>
      <c r="D14" s="263"/>
      <c r="E14" s="263"/>
      <c r="F14" s="263"/>
      <c r="G14" s="263"/>
      <c r="H14" s="263"/>
      <c r="I14" s="263"/>
      <c r="J14" s="263"/>
      <c r="K14" s="262"/>
      <c r="L14" s="261"/>
    </row>
    <row r="15" spans="1:12" x14ac:dyDescent="0.2">
      <c r="A15" s="260"/>
      <c r="B15" s="268" t="s">
        <v>140</v>
      </c>
      <c r="C15" s="263"/>
      <c r="D15" s="263" t="s">
        <v>155</v>
      </c>
      <c r="E15" s="263"/>
      <c r="F15" s="263"/>
      <c r="G15" s="263"/>
      <c r="H15" s="263"/>
      <c r="I15" s="263"/>
      <c r="J15" s="263"/>
      <c r="K15" s="262"/>
      <c r="L15" s="261"/>
    </row>
    <row r="16" spans="1:12" x14ac:dyDescent="0.2">
      <c r="A16" s="260"/>
      <c r="B16" s="269"/>
      <c r="C16" s="263"/>
      <c r="D16" s="263"/>
      <c r="E16" s="261"/>
      <c r="F16" s="263"/>
      <c r="G16" s="263"/>
      <c r="H16" s="263"/>
      <c r="I16" s="263"/>
      <c r="J16" s="263"/>
      <c r="K16" s="262"/>
      <c r="L16" s="261"/>
    </row>
    <row r="17" spans="1:12" x14ac:dyDescent="0.2">
      <c r="A17" s="260"/>
      <c r="B17" s="269">
        <v>10</v>
      </c>
      <c r="C17" s="261"/>
      <c r="D17" s="263" t="s">
        <v>156</v>
      </c>
      <c r="E17" s="263"/>
      <c r="F17" s="263"/>
      <c r="G17" s="263"/>
      <c r="H17" s="263"/>
      <c r="I17" s="263"/>
      <c r="J17" s="263"/>
      <c r="K17" s="262"/>
      <c r="L17" s="261"/>
    </row>
    <row r="18" spans="1:12" x14ac:dyDescent="0.2">
      <c r="A18" s="260"/>
      <c r="B18" s="269"/>
      <c r="C18" s="263"/>
      <c r="D18" s="263"/>
      <c r="E18" s="261"/>
      <c r="F18" s="263"/>
      <c r="G18" s="263"/>
      <c r="H18" s="263"/>
      <c r="I18" s="263"/>
      <c r="J18" s="263"/>
      <c r="K18" s="262"/>
      <c r="L18" s="261"/>
    </row>
    <row r="19" spans="1:12" x14ac:dyDescent="0.2">
      <c r="A19" s="260"/>
      <c r="B19" s="269">
        <v>9</v>
      </c>
      <c r="C19" s="261"/>
      <c r="D19" s="263" t="s">
        <v>157</v>
      </c>
      <c r="E19" s="263"/>
      <c r="F19" s="263"/>
      <c r="G19" s="263"/>
      <c r="H19" s="263"/>
      <c r="I19" s="263"/>
      <c r="J19" s="263"/>
      <c r="K19" s="263"/>
      <c r="L19" s="261"/>
    </row>
    <row r="20" spans="1:12" x14ac:dyDescent="0.2">
      <c r="A20" s="261"/>
      <c r="B20" s="269"/>
      <c r="C20" s="263"/>
      <c r="D20" s="263"/>
      <c r="E20" s="261"/>
      <c r="F20" s="263"/>
      <c r="G20" s="263"/>
      <c r="H20" s="263"/>
      <c r="I20" s="263"/>
      <c r="J20" s="263"/>
      <c r="K20" s="262"/>
      <c r="L20" s="261"/>
    </row>
    <row r="21" spans="1:12" x14ac:dyDescent="0.2">
      <c r="A21" s="261"/>
      <c r="B21" s="269">
        <v>8</v>
      </c>
      <c r="C21" s="261"/>
      <c r="D21" s="263" t="s">
        <v>158</v>
      </c>
      <c r="E21" s="263"/>
      <c r="F21" s="263"/>
      <c r="G21" s="263"/>
      <c r="H21" s="263"/>
      <c r="I21" s="263"/>
      <c r="J21" s="263"/>
      <c r="K21" s="262"/>
      <c r="L21" s="261"/>
    </row>
    <row r="22" spans="1:12" x14ac:dyDescent="0.2">
      <c r="A22" s="261"/>
      <c r="B22" s="269"/>
      <c r="C22" s="263"/>
      <c r="D22" s="263"/>
      <c r="E22" s="261"/>
      <c r="F22" s="263"/>
      <c r="G22" s="263"/>
      <c r="H22" s="263"/>
      <c r="I22" s="263"/>
      <c r="J22" s="263"/>
      <c r="K22" s="262"/>
      <c r="L22" s="261"/>
    </row>
    <row r="23" spans="1:12" x14ac:dyDescent="0.2">
      <c r="A23" s="261"/>
      <c r="B23" s="269">
        <v>7</v>
      </c>
      <c r="C23" s="261"/>
      <c r="D23" s="263" t="s">
        <v>159</v>
      </c>
      <c r="E23" s="263"/>
      <c r="F23" s="263"/>
      <c r="G23" s="263"/>
      <c r="H23" s="263"/>
      <c r="I23" s="263"/>
      <c r="J23" s="263"/>
      <c r="K23" s="262"/>
      <c r="L23" s="261"/>
    </row>
    <row r="24" spans="1:12" x14ac:dyDescent="0.2">
      <c r="A24" s="261"/>
      <c r="B24" s="269"/>
      <c r="C24" s="263"/>
      <c r="D24" s="263"/>
      <c r="E24" s="261"/>
      <c r="F24" s="263"/>
      <c r="G24" s="263"/>
      <c r="H24" s="263"/>
      <c r="I24" s="263"/>
      <c r="J24" s="263"/>
      <c r="K24" s="262"/>
      <c r="L24" s="261"/>
    </row>
    <row r="25" spans="1:12" x14ac:dyDescent="0.2">
      <c r="A25" s="261"/>
      <c r="B25" s="269">
        <v>6</v>
      </c>
      <c r="C25" s="261"/>
      <c r="D25" s="263" t="s">
        <v>260</v>
      </c>
      <c r="E25" s="263"/>
      <c r="F25" s="263"/>
      <c r="G25" s="263"/>
      <c r="H25" s="263"/>
      <c r="I25" s="263"/>
      <c r="J25" s="263"/>
      <c r="K25" s="262"/>
      <c r="L25" s="261"/>
    </row>
    <row r="26" spans="1:12" x14ac:dyDescent="0.2">
      <c r="A26" s="261"/>
      <c r="B26" s="269"/>
      <c r="C26" s="263"/>
      <c r="D26" s="263"/>
      <c r="E26" s="261"/>
      <c r="F26" s="263"/>
      <c r="G26" s="263"/>
      <c r="H26" s="263"/>
      <c r="I26" s="263"/>
      <c r="J26" s="263"/>
      <c r="K26" s="262"/>
      <c r="L26" s="261"/>
    </row>
    <row r="27" spans="1:12" x14ac:dyDescent="0.2">
      <c r="A27" s="261"/>
      <c r="B27" s="269">
        <v>5</v>
      </c>
      <c r="C27" s="261"/>
      <c r="D27" s="263" t="s">
        <v>160</v>
      </c>
      <c r="E27" s="263"/>
      <c r="F27" s="263"/>
      <c r="G27" s="263"/>
      <c r="H27" s="263"/>
      <c r="I27" s="263"/>
      <c r="J27" s="263"/>
      <c r="K27" s="262"/>
      <c r="L27" s="261"/>
    </row>
    <row r="28" spans="1:12" x14ac:dyDescent="0.2">
      <c r="A28" s="261"/>
      <c r="B28" s="269"/>
      <c r="C28" s="263"/>
      <c r="D28" s="263"/>
      <c r="E28" s="261"/>
      <c r="F28" s="263"/>
      <c r="G28" s="263"/>
      <c r="H28" s="263"/>
      <c r="I28" s="263"/>
      <c r="J28" s="263"/>
      <c r="K28" s="262"/>
      <c r="L28" s="261"/>
    </row>
    <row r="29" spans="1:12" x14ac:dyDescent="0.2">
      <c r="A29" s="261"/>
      <c r="B29" s="269">
        <v>4</v>
      </c>
      <c r="C29" s="261"/>
      <c r="D29" s="263" t="s">
        <v>161</v>
      </c>
      <c r="E29" s="263"/>
      <c r="F29" s="263"/>
      <c r="G29" s="263"/>
      <c r="H29" s="263"/>
      <c r="I29" s="263"/>
      <c r="J29" s="263"/>
      <c r="K29" s="263"/>
      <c r="L29" s="263"/>
    </row>
    <row r="30" spans="1:12" x14ac:dyDescent="0.2">
      <c r="A30" s="261"/>
      <c r="B30" s="269"/>
      <c r="C30" s="263"/>
      <c r="D30" s="263"/>
      <c r="E30" s="263" t="s">
        <v>162</v>
      </c>
      <c r="F30" s="263"/>
      <c r="G30" s="263"/>
      <c r="H30" s="263"/>
      <c r="I30" s="263"/>
      <c r="J30" s="263"/>
      <c r="K30" s="263"/>
      <c r="L30" s="263"/>
    </row>
    <row r="31" spans="1:12" x14ac:dyDescent="0.2">
      <c r="A31" s="261"/>
      <c r="B31" s="269">
        <v>3</v>
      </c>
      <c r="C31" s="261"/>
      <c r="D31" s="263" t="s">
        <v>163</v>
      </c>
      <c r="E31" s="263"/>
      <c r="F31" s="263"/>
      <c r="G31" s="263"/>
      <c r="H31" s="263"/>
      <c r="I31" s="263"/>
      <c r="J31" s="263"/>
      <c r="K31" s="262"/>
      <c r="L31" s="261"/>
    </row>
    <row r="32" spans="1:12" x14ac:dyDescent="0.2">
      <c r="A32" s="269"/>
      <c r="B32" s="269"/>
      <c r="C32" s="263"/>
      <c r="D32" s="263"/>
      <c r="E32" s="261"/>
      <c r="F32" s="263"/>
      <c r="G32" s="263"/>
      <c r="H32" s="263"/>
      <c r="I32" s="263"/>
      <c r="J32" s="263"/>
      <c r="K32" s="262"/>
      <c r="L32" s="261"/>
    </row>
    <row r="33" spans="1:12" x14ac:dyDescent="0.2">
      <c r="A33" s="261"/>
      <c r="B33" s="269">
        <v>2</v>
      </c>
      <c r="C33" s="261"/>
      <c r="D33" s="263" t="s">
        <v>164</v>
      </c>
      <c r="E33" s="263"/>
      <c r="F33" s="263"/>
      <c r="G33" s="263"/>
      <c r="H33" s="263"/>
      <c r="I33" s="263"/>
      <c r="J33" s="263"/>
      <c r="K33" s="262"/>
      <c r="L33" s="261"/>
    </row>
    <row r="34" spans="1:12" x14ac:dyDescent="0.2">
      <c r="A34" s="261"/>
      <c r="B34" s="269"/>
      <c r="C34" s="263"/>
      <c r="D34" s="263"/>
      <c r="E34" s="261"/>
      <c r="F34" s="263"/>
      <c r="G34" s="263"/>
      <c r="H34" s="263"/>
      <c r="I34" s="263"/>
      <c r="J34" s="263"/>
      <c r="K34" s="262"/>
      <c r="L34" s="261"/>
    </row>
    <row r="35" spans="1:12" x14ac:dyDescent="0.2">
      <c r="A35" s="261"/>
      <c r="B35" s="269">
        <v>1</v>
      </c>
      <c r="C35" s="261"/>
      <c r="D35" s="263" t="s">
        <v>165</v>
      </c>
      <c r="E35" s="263"/>
      <c r="F35" s="263"/>
      <c r="G35" s="263"/>
      <c r="H35" s="263"/>
      <c r="I35" s="263"/>
      <c r="J35" s="263"/>
      <c r="K35" s="262"/>
      <c r="L35" s="261"/>
    </row>
    <row r="36" spans="1:12" x14ac:dyDescent="0.2">
      <c r="A36" s="263"/>
      <c r="B36" s="263"/>
      <c r="C36" s="263"/>
      <c r="D36" s="263"/>
      <c r="E36" s="261"/>
      <c r="F36" s="263"/>
      <c r="G36" s="263"/>
      <c r="H36" s="263"/>
      <c r="I36" s="263"/>
      <c r="J36" s="263"/>
      <c r="K36" s="262"/>
      <c r="L36" s="261"/>
    </row>
    <row r="37" spans="1:12" x14ac:dyDescent="0.2">
      <c r="A37" s="263"/>
      <c r="B37" s="263"/>
      <c r="C37" s="263"/>
      <c r="D37" s="263"/>
      <c r="E37" s="261"/>
      <c r="F37" s="263"/>
      <c r="G37" s="263"/>
      <c r="H37" s="263"/>
      <c r="I37" s="263"/>
      <c r="J37" s="263"/>
      <c r="K37" s="262"/>
      <c r="L37" s="261"/>
    </row>
    <row r="38" spans="1:12" x14ac:dyDescent="0.2">
      <c r="A38" s="263"/>
      <c r="B38" s="267" t="s">
        <v>166</v>
      </c>
      <c r="C38" s="263" t="s">
        <v>167</v>
      </c>
      <c r="D38" s="263"/>
      <c r="E38" s="263"/>
      <c r="F38" s="263"/>
      <c r="G38" s="263"/>
      <c r="H38" s="263"/>
      <c r="I38" s="263"/>
      <c r="J38" s="263"/>
      <c r="K38" s="262"/>
      <c r="L38" s="261"/>
    </row>
    <row r="39" spans="1:12" x14ac:dyDescent="0.2">
      <c r="A39" s="263"/>
      <c r="B39" s="263"/>
      <c r="C39" s="263"/>
      <c r="D39" s="263"/>
      <c r="E39" s="261"/>
      <c r="F39" s="263"/>
      <c r="G39" s="263"/>
      <c r="H39" s="263"/>
      <c r="I39" s="263"/>
      <c r="J39" s="263"/>
      <c r="K39" s="262"/>
      <c r="L39" s="261"/>
    </row>
    <row r="40" spans="1:12" x14ac:dyDescent="0.2">
      <c r="A40" s="263"/>
      <c r="B40" s="263"/>
      <c r="C40" s="263"/>
      <c r="D40" s="263" t="s">
        <v>168</v>
      </c>
      <c r="E40" s="263"/>
      <c r="F40" s="263"/>
      <c r="G40" s="263"/>
      <c r="H40" s="263"/>
      <c r="I40" s="263"/>
      <c r="J40" s="263"/>
      <c r="K40" s="262"/>
      <c r="L40" s="261"/>
    </row>
    <row r="41" spans="1:12" x14ac:dyDescent="0.2">
      <c r="A41" s="263"/>
      <c r="B41" s="263"/>
      <c r="C41" s="263"/>
      <c r="D41" s="263" t="s">
        <v>169</v>
      </c>
      <c r="E41" s="263"/>
      <c r="F41" s="263"/>
      <c r="G41" s="263"/>
      <c r="H41" s="263"/>
      <c r="I41" s="263"/>
      <c r="J41" s="263"/>
      <c r="K41" s="263"/>
      <c r="L41" s="261"/>
    </row>
    <row r="42" spans="1:12" x14ac:dyDescent="0.2">
      <c r="A42" s="263"/>
      <c r="B42" s="263"/>
      <c r="C42" s="263"/>
      <c r="D42" s="263" t="s">
        <v>170</v>
      </c>
      <c r="E42" s="263"/>
      <c r="F42" s="263"/>
      <c r="G42" s="263"/>
      <c r="H42" s="263"/>
      <c r="I42" s="263"/>
      <c r="J42" s="263"/>
      <c r="K42" s="262"/>
      <c r="L42" s="261"/>
    </row>
    <row r="43" spans="1:12" x14ac:dyDescent="0.2">
      <c r="A43" s="260"/>
      <c r="B43" s="263"/>
      <c r="C43" s="263"/>
      <c r="D43" s="263" t="s">
        <v>171</v>
      </c>
      <c r="E43" s="263"/>
      <c r="F43" s="263"/>
      <c r="G43" s="263"/>
      <c r="H43" s="263"/>
      <c r="I43" s="263"/>
      <c r="J43" s="263"/>
      <c r="K43" s="263"/>
      <c r="L43" s="261"/>
    </row>
    <row r="44" spans="1:12" x14ac:dyDescent="0.2">
      <c r="A44" s="260"/>
      <c r="B44" s="263"/>
      <c r="C44" s="263"/>
      <c r="D44" s="263"/>
      <c r="E44" s="263"/>
      <c r="F44" s="263"/>
      <c r="G44" s="263" t="s">
        <v>172</v>
      </c>
      <c r="H44" s="263"/>
      <c r="I44" s="263"/>
      <c r="J44" s="271"/>
      <c r="K44" s="270" t="s">
        <v>149</v>
      </c>
      <c r="L44" s="261"/>
    </row>
    <row r="45" spans="1:12" x14ac:dyDescent="0.2">
      <c r="A45" s="260"/>
      <c r="B45" s="263"/>
      <c r="C45" s="263"/>
      <c r="D45" s="263"/>
      <c r="E45" s="263"/>
      <c r="F45" s="263"/>
      <c r="G45" s="263"/>
      <c r="H45" s="263"/>
      <c r="I45" s="263"/>
      <c r="J45" s="263"/>
      <c r="K45" s="262"/>
      <c r="L45" s="261"/>
    </row>
  </sheetData>
  <sheetProtection algorithmName="SHA-512" hashValue="my5PVcjugwg8iAPGH2vGCsmTAaoNmTdQ3iFGkyHTb3MWbKVxQU1mqSmXEGM4wiUc+sdZG5Mj70XWY1r4rkQAPg==" saltValue="gQGfgninkYjRAb2aML4y9Q==" spinCount="100000" sheet="1" objects="1" scenarios="1" select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</vt:lpstr>
      <vt:lpstr>Dev. Request</vt:lpstr>
      <vt:lpstr>Missing Links</vt:lpstr>
      <vt:lpstr>INPUT!Print_Area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2020-02-20T21:28:38Z</cp:lastPrinted>
  <dcterms:created xsi:type="dcterms:W3CDTF">1998-07-29T23:13:12Z</dcterms:created>
  <dcterms:modified xsi:type="dcterms:W3CDTF">2022-06-21T20:38:38Z</dcterms:modified>
</cp:coreProperties>
</file>